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Default Extension="vml" ContentType="application/vnd.openxmlformats-officedocument.vmlDrawing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comments8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wmf" ContentType="image/x-wmf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bookViews>
    <workbookView xWindow="0" yWindow="0" windowWidth="17250" windowHeight="5580" tabRatio="783" activeTab="4"/>
  </bookViews>
  <sheets>
    <sheet name="Innhold" sheetId="8" r:id="rId2"/>
    <sheet name="DMS Br.sund" sheetId="5" r:id="rId3"/>
    <sheet name="Inntekter" sheetId="2" r:id="rId4"/>
    <sheet name="Leie og FDV" sheetId="3" r:id="rId5"/>
    <sheet name="Lønnskostnader" sheetId="4" r:id="rId6"/>
    <sheet name="Gjestepasienter" sheetId="6" r:id="rId7"/>
    <sheet name="Pas.reise refusjon" sheetId="7" r:id="rId8"/>
    <sheet name="Aktivitet" sheetId="1" r:id="rId9"/>
  </sheets>
  <definedNames>
    <definedName name="Sheet_num2">Innhold!$A$1</definedName>
    <definedName name="Sheet_num3">'DMS Br.sund'!$A$1</definedName>
    <definedName name="Sheet_num4">Inntekter!$A$1</definedName>
    <definedName name="Sheet_num5">'Leie og FDV'!$A$1</definedName>
    <definedName name="Sheet_num6">Lønnskostnader!$A$1</definedName>
    <definedName name="Sheet_num7">Gjestepasienter!$A$1</definedName>
    <definedName name="Sheet_num8">'Pas.reise refusjon'!$A$1</definedName>
    <definedName name="Sheet_num9">Aktivitet!$A$1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2.xml><?xml version="1.0" encoding="utf-8"?>
<comments xmlns="http://schemas.openxmlformats.org/spreadsheetml/2006/main">
  <authors>
    <author>Shafiq, Subhan (NO - Oslo)</author>
  </authors>
  <commentList>
    <comment ref="D37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Antas kostnadsdekkende leieinntekt for estimert arealbehov Øye (Leie + FDV), 40 kvm</t>
        </r>
      </text>
    </comment>
    <comment ref="D43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Forenklet antakelse</t>
        </r>
      </text>
    </comment>
    <comment ref="D44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Estimat fra prosjektleder DMS Brønnøysund (enhetsdirektør Sandnessjøen) (e-post 7.10). For 3 spesialister vil kostnader for dekking av bolig og reise komme på i overkant av 200`pr.år.</t>
        </r>
      </text>
    </comment>
    <comment ref="D46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Forenklet antakelse</t>
        </r>
      </text>
    </comment>
    <comment ref="D51" authorId="0">
      <text>
        <r>
          <rPr>
            <b/>
            <sz val="9"/>
            <rFont val="Tahoma"/>
            <family val="2"/>
          </rPr>
          <t xml:space="preserve">Author: </t>
        </r>
        <r>
          <rPr>
            <sz val="9"/>
            <rFont val="Tahoma"/>
            <family val="2"/>
          </rPr>
          <t>Bortfall dagens kostnader leie lokaler for poliklinikk Br.sund og lokaler ambulansestasjon</t>
        </r>
      </text>
    </comment>
    <comment ref="D55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områdesjef akutt og kirurgi, Sandnessjøen) og prosjektleder DMS Brønnøysund (enhetsdirektør Sandnessjøen) mener bemanning andre enheter ikke kan reduseres gitt dagens struktur</t>
        </r>
      </text>
    </comment>
  </commentList>
</comments>
</file>

<file path=xl/comments5.xml><?xml version="1.0" encoding="utf-8"?>
<comments xmlns="http://schemas.openxmlformats.org/spreadsheetml/2006/main">
  <authors>
    <author>Shafiq, Subhan (NO - Oslo)</author>
  </authors>
  <commentList>
    <comment ref="C13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Antar alle utenom Indremedisiner er rekruttert (jf. antakelse om 0 i akt på generell indremedisin i 2021</t>
        </r>
      </text>
    </comment>
    <comment ref="D13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Alle er rekruttert</t>
        </r>
      </text>
    </comment>
    <comment ref="J13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Økt rekruttering som følge av av volum nærmer seg 2030-nivå (80 5)</t>
        </r>
      </text>
    </comment>
    <comment ref="C16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Antar alle utenom Indremedisiner er rekruttert (jf. antakelse om 0 i akt på generell indremedisin i 2021</t>
        </r>
      </text>
    </comment>
    <comment ref="D16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Alle er rekruttert</t>
        </r>
      </text>
    </comment>
    <comment ref="J16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Økt rekruttering som følge av av volum nærmer seg 2030-nivå (80 5)</t>
        </r>
      </text>
    </comment>
    <comment ref="C17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Antar alle utenom Indremedisiner er rekruttert (jf. antakelse om 0 i akt på generell indremedisin i 2021</t>
        </r>
      </text>
    </comment>
    <comment ref="D17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Alle er rekruttert</t>
        </r>
      </text>
    </comment>
    <comment ref="J17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Økt rekruttering som følge av av volum nærmer seg 2030-nivå (80 5)</t>
        </r>
      </text>
    </comment>
  </commentList>
</comments>
</file>

<file path=xl/comments8.xml><?xml version="1.0" encoding="utf-8"?>
<comments xmlns="http://schemas.openxmlformats.org/spreadsheetml/2006/main">
  <authors>
    <author>Bakkevoll, Gorild Anett (NO - Oslo)</author>
    <author>Shafiq, Subhan (NO - Oslo)</author>
    <author>Berg Ida Søfting</author>
  </authors>
  <commentList>
    <comment ref="D10" authorId="0">
      <text>
        <r>
          <rPr>
            <b/>
            <sz val="9"/>
            <rFont val="Tahoma"/>
            <family val="2"/>
          </rPr>
          <t>Auhtor:</t>
        </r>
        <r>
          <rPr>
            <sz val="9"/>
            <rFont val="Tahoma"/>
            <family val="2"/>
          </rPr>
          <t xml:space="preserve">
Alle DRG estimater er basert på snitt DRG per kontakt i 2017.</t>
        </r>
      </text>
    </comment>
    <comment ref="E10" authorId="0">
      <text>
        <r>
          <rPr>
            <b/>
            <sz val="9"/>
            <rFont val="Tahoma"/>
            <family val="2"/>
          </rPr>
          <t xml:space="preserve">Author:
</t>
        </r>
        <r>
          <rPr>
            <sz val="9"/>
            <rFont val="Tahoma"/>
            <family val="2"/>
          </rPr>
          <t xml:space="preserve">
For de HDGène som forventes å ha aktivitet i 2021 men som det ikke foreligger estimater for 2021, er tallene hentet 
* Fra 2022 estimat
* Fra 2017 - tall (markert i grått) &lt;-- Disse tallene antas å også være gjeldene for 2022.  
For de HDGène som det er ventet å starte opp på et senere tidspunkt har er satt med 0 konsultasjoner.
</t>
        </r>
      </text>
    </comment>
    <comment ref="C154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Den aktuelle aktiviteten ivaretas av avtalespesialist i Hommelstø, og er da allerede i dag Br.sund</t>
        </r>
      </text>
    </comment>
    <comment ref="I211" authorId="2">
      <text>
        <r>
          <rPr>
            <b/>
            <sz val="8"/>
            <rFont val="Tahoma"/>
            <family val="2"/>
          </rPr>
          <t>HSYK v/ Økonomiavdelingen:</t>
        </r>
        <r>
          <rPr>
            <sz val="8"/>
            <rFont val="Tahoma"/>
            <family val="2"/>
          </rPr>
          <t xml:space="preserve">
809R, ikke aktivitet i ssj i 2017, benytte 2018 data?</t>
        </r>
      </text>
    </comment>
    <comment ref="K211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Brukt samme tall som i 2014 - se kommentar i forutsetninger</t>
        </r>
      </text>
    </comment>
    <comment ref="I213" authorId="2">
      <text>
        <r>
          <rPr>
            <b/>
            <sz val="8"/>
            <rFont val="Tahoma"/>
            <family val="2"/>
          </rPr>
          <t>HSYK v/ Økonomiavdelinen:</t>
        </r>
        <r>
          <rPr>
            <sz val="8"/>
            <rFont val="Tahoma"/>
            <family val="2"/>
          </rPr>
          <t xml:space="preserve">
701O</t>
        </r>
      </text>
    </comment>
    <comment ref="U225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Ivaretas av avtalespesialist og skal ikke ha effekt for inntekter, gjestepasient eller transport</t>
        </r>
      </text>
    </comment>
    <comment ref="V225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Ivaretas av avtalespesialist og skal ikke ha effekt for inntekter, gjestepasient eller transport</t>
        </r>
      </text>
    </comment>
    <comment ref="R227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Satt lik 800, etter avklaringsøte 3. områdesjef akutt og kirurgi, Sandnessjøen satte 2022-estimat basert på 2018-aktivet. Tallet for 2017 var litt lavt grunnet fravær på kardiologen</t>
        </r>
      </text>
    </comment>
    <comment ref="O233" authorId="1">
      <text>
        <r>
          <rPr>
            <b/>
            <sz val="9"/>
            <rFont val="Tahoma"/>
            <family val="2"/>
          </rPr>
          <t xml:space="preserve">Author:
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4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5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6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7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8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39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Antatt lik 2017-aktivitet</t>
        </r>
      </text>
    </comment>
    <comment ref="O242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Omtrentlig tilsvarende dagens aktivitet på SSJ og MSJ</t>
        </r>
      </text>
    </comment>
    <comment ref="O245" authorId="1">
      <text>
        <r>
          <rPr>
            <b/>
            <sz val="9"/>
            <rFont val="Tahoma"/>
            <family val="2"/>
          </rPr>
          <t xml:space="preserve">Author:
</t>
        </r>
        <r>
          <rPr>
            <sz val="9"/>
            <rFont val="Tahoma"/>
            <family val="2"/>
          </rPr>
          <t xml:space="preserve">
Antatt økt til 100 fra dagens 49</t>
        </r>
      </text>
    </comment>
    <comment ref="M260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Basert på 2017-akt.</t>
        </r>
      </text>
    </comment>
    <comment ref="N260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Basert på 2017-akt.</t>
        </r>
      </text>
    </comment>
    <comment ref="O260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Basert på 2017-akt.</t>
        </r>
      </text>
    </comment>
    <comment ref="C289" authorId="1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Se kommentar i forutsetninger - ble satt lik snitt for landets kommuner i 2014</t>
        </r>
      </text>
    </comment>
  </commentList>
</comments>
</file>

<file path=xl/sharedStrings.xml><?xml version="1.0" encoding="utf-8"?>
<sst xmlns="http://schemas.openxmlformats.org/spreadsheetml/2006/main" count="850" uniqueCount="356">
  <si>
    <t>Sum driftsinntekter</t>
  </si>
  <si>
    <t>Andre inntekter</t>
  </si>
  <si>
    <t>SSJ</t>
  </si>
  <si>
    <t>Leiekostnader</t>
  </si>
  <si>
    <t>DMS BRØNNØYSUND</t>
  </si>
  <si>
    <t>1 Sykdommer i nervesystemet</t>
  </si>
  <si>
    <t>2 Øyesykdommer</t>
  </si>
  <si>
    <t>4 Sykdommer i åndedrettsorganene</t>
  </si>
  <si>
    <t>5 Sykdommer i sirkulasjonsorganene</t>
  </si>
  <si>
    <t>6 Sykdommer i fordøyelsesorganene</t>
  </si>
  <si>
    <t>7 Sykdommer i lever, galleveier og bukspyttkjertel</t>
  </si>
  <si>
    <t>8 Sykdommer i muskel-, skjelettsystemet og bindevev</t>
  </si>
  <si>
    <t>9 Sykdommer i hud og underhud</t>
  </si>
  <si>
    <t>10 Indresekretoriske-, ernærings- og stoffskiftesykdommer</t>
  </si>
  <si>
    <t>11 Nyre- og urinveissykdommer</t>
  </si>
  <si>
    <t>12 Sykdommer i mannlige kjønnsorganer</t>
  </si>
  <si>
    <t>13 Sykdommer i kvinnelige kjønnsorganer</t>
  </si>
  <si>
    <t>14 Sykdommer under svangerskap, fødsel og barseltid</t>
  </si>
  <si>
    <t>15 Nyfødte med tilstander som har oppstått i perinatalperioden</t>
  </si>
  <si>
    <t>16 Sykdommer i blod, bloddannende organer og immunapparat</t>
  </si>
  <si>
    <t>17 Myeloproliferative sykdommer og lite differensierte svulster</t>
  </si>
  <si>
    <t>18 Infeksiøse og parasittære sykdommer</t>
  </si>
  <si>
    <t>19 Psykiske lidelser og rusproblemer</t>
  </si>
  <si>
    <t>21 Skade, forgiftninger og toksiske effekter av medikamenter/andre stoffer, medikamentmisbruk og organiske sinnslidelser fr</t>
  </si>
  <si>
    <t>22 Forbrenninger</t>
  </si>
  <si>
    <t>23 Faktorer som påvirker helsetjenesten - andre kontakter med helsetjenesten</t>
  </si>
  <si>
    <t>30 Sykdommer i bryst</t>
  </si>
  <si>
    <t>40 Kategorier på tvers av flere hoveddiagnosegrupper</t>
  </si>
  <si>
    <t>99 Kategorier for feil og uvanlige diagnose-prosedyrekombinasjoner</t>
  </si>
  <si>
    <t>Dialyse (ikke inkludert over)</t>
  </si>
  <si>
    <t>Lysbehandling (ikke inkludert over)</t>
  </si>
  <si>
    <t>Antall pol</t>
  </si>
  <si>
    <t>HNT</t>
  </si>
  <si>
    <t>NLSH</t>
  </si>
  <si>
    <t>SUM</t>
  </si>
  <si>
    <t>DRG-poeng</t>
  </si>
  <si>
    <t>SUM DMS</t>
  </si>
  <si>
    <t>Delsum</t>
  </si>
  <si>
    <t>AKTIVITET FOR AKTUELL PASIENTGRUPPE OG DRG-POENG I 2017</t>
  </si>
  <si>
    <t>Forutsetninger</t>
  </si>
  <si>
    <t>Kun ØNH-endoskopier av endoskopiene som er med (synliggjort som egen gruppe)</t>
  </si>
  <si>
    <t>Kjemoterapi ekstrahert fra de andre HDG-ene og synligjort spesielt</t>
  </si>
  <si>
    <t>Dialyse hentet fra dagbehandlingsnivå (usikkert om alle dialyser utført i Brønnøy er med). De mener selv (HSH) at det er tre pasienter i 2015 som mottar rutinemessig dialyse. 4 plasser per i dag dekker også framtidig behov.</t>
  </si>
  <si>
    <t>Har framskrevet demografisk fra NPR-framskrivningsdata kombinert med  gjennomsnittlig vekt i forhold til HDG og ICD10-grupper</t>
  </si>
  <si>
    <t>Har satt dette inn i framskrivningsmodellen for poliklinikk og fått med både demografi og kvalitative faktorer. Har lagt på 1 prosent årlig utover det som er inkludert i modellen.</t>
  </si>
  <si>
    <t>Har benyttet gjennomsnittet for utover demografi for alle HDG-ene.</t>
  </si>
  <si>
    <t>2014: tatt ut eksisterende lysbehandling (63 case i 2014) og erstattet med gjennomsnittsforbruk for landets kommuner (252 i 2014)</t>
  </si>
  <si>
    <t>2030: Tatt ut eksisterende HDG 2 Øyesykdommer og erstattet med 2000 kons i 2030 (demografi + kval.fakt.)</t>
  </si>
  <si>
    <t>HSH</t>
  </si>
  <si>
    <t>Framskr.grl</t>
  </si>
  <si>
    <t>Sum 100%</t>
  </si>
  <si>
    <t>AKTIVITET FOR AKTUELL PASIENTGRUPPE I 2014 OG 2030</t>
  </si>
  <si>
    <t>Dagbehandlinger</t>
  </si>
  <si>
    <t>Polikliniske konsultasjoner per HDG</t>
  </si>
  <si>
    <t>98 Kjemoterapi (ekstrahert fra de andre HDG-ene)</t>
  </si>
  <si>
    <t>Framskrv.</t>
  </si>
  <si>
    <t>Nye forutsetninger datert feb 2017</t>
  </si>
  <si>
    <t>HSYK</t>
  </si>
  <si>
    <t>856x Kjemoterapi (ekstrahert fra de andre HDG-ene)</t>
  </si>
  <si>
    <t>2030-framskr. fordelt</t>
  </si>
  <si>
    <t>kontroll</t>
  </si>
  <si>
    <t>Fordeling basert på 2017-akt.</t>
  </si>
  <si>
    <t>Fordeling basert på 2014-akt.</t>
  </si>
  <si>
    <t>Nye forutsetninger feb17</t>
  </si>
  <si>
    <t>Snitt DRG per kontakt</t>
  </si>
  <si>
    <t>Estimert</t>
  </si>
  <si>
    <t>Estimering av DRG-poeng</t>
  </si>
  <si>
    <t>kroner</t>
  </si>
  <si>
    <t>Pasientbetaling Utgifter til bandasjemateriell/bedøvingsmiddel, maksimalt</t>
  </si>
  <si>
    <t>DRG enhetspris 2017</t>
  </si>
  <si>
    <t>Egenandel Undersøking, behandling, kontroll på poliklinikk av spesialist</t>
  </si>
  <si>
    <t>Tilleggssats for Røntgen, ultralyd eller nukleærmedisinsk undersøking</t>
  </si>
  <si>
    <t>Sum</t>
  </si>
  <si>
    <t>ISF-inntekter</t>
  </si>
  <si>
    <t>andel ISF</t>
  </si>
  <si>
    <t>SATSER FOR BEREGNING AV INNTEKTER</t>
  </si>
  <si>
    <t>ISF - HNT</t>
  </si>
  <si>
    <t>ISF - NLSH</t>
  </si>
  <si>
    <t>ISF - HSYK</t>
  </si>
  <si>
    <t>Endringer isf-inntekter</t>
  </si>
  <si>
    <t>Inntekter i mnok</t>
  </si>
  <si>
    <t>https://helsenorge.no/betaling-for-helsetjenester/betaling-p%C3%A5-sykehus-og-poliklinikk</t>
  </si>
  <si>
    <t>EFFEKT KONTANTSTRØM (mnok)</t>
  </si>
  <si>
    <t>Pasientbetalinger</t>
  </si>
  <si>
    <t>FDV-kostnader</t>
  </si>
  <si>
    <t>Lønnskostnader ny rekruttering</t>
  </si>
  <si>
    <t>Varekostnader</t>
  </si>
  <si>
    <t>Andre driftskostnader</t>
  </si>
  <si>
    <t>Sum driftskostnader</t>
  </si>
  <si>
    <t>Nettoeffekt eksisterende tilbud Br.sund</t>
  </si>
  <si>
    <t>Nettoeffekt internt i HSYK</t>
  </si>
  <si>
    <t>Nettoeffekt transport</t>
  </si>
  <si>
    <t>Netto årlig kontanteffekt for HSYK</t>
  </si>
  <si>
    <t>Driftsresultat DMS</t>
  </si>
  <si>
    <t>LEIE- OG FDV-KOSTNADER</t>
  </si>
  <si>
    <t>139.209.926, 3,1 %, 50 år</t>
  </si>
  <si>
    <t>FDV</t>
  </si>
  <si>
    <t>kvm</t>
  </si>
  <si>
    <t>Renhold</t>
  </si>
  <si>
    <t>Kvadratmeter HSYK</t>
  </si>
  <si>
    <t>kr/kvm</t>
  </si>
  <si>
    <t>Energi/forsyning</t>
  </si>
  <si>
    <t>Energi/forsyning pr kvm</t>
  </si>
  <si>
    <t>Renhold pr kvm</t>
  </si>
  <si>
    <t>FDV-sats pr kvm</t>
  </si>
  <si>
    <t>Sum årlige FDV-kostnader</t>
  </si>
  <si>
    <t>kr ekskl. mva</t>
  </si>
  <si>
    <t>-&gt; fra tilbud Br.S</t>
  </si>
  <si>
    <t>Kilder:</t>
  </si>
  <si>
    <t>- Ny rekruttering (antall og andel) samsvarer med det oppgitt i styresak 50-2018</t>
  </si>
  <si>
    <t>Merknader:</t>
  </si>
  <si>
    <t>NY REKRUTTERING:</t>
  </si>
  <si>
    <t>Funksjon</t>
  </si>
  <si>
    <t>Antall</t>
  </si>
  <si>
    <t>Andel i Br.sund</t>
  </si>
  <si>
    <t>Årslønn/
minstelønn 10 år ans.</t>
  </si>
  <si>
    <t>Helgelands-tillegg</t>
  </si>
  <si>
    <t>Antatt indiv. tillegg</t>
  </si>
  <si>
    <t>Radiolog</t>
  </si>
  <si>
    <t>Indremedisiner</t>
  </si>
  <si>
    <t>ØNH-Lege</t>
  </si>
  <si>
    <t>Legeressurs for kreftpoliklinikk og dialyse</t>
  </si>
  <si>
    <t>Kreftsykepleiere</t>
  </si>
  <si>
    <t>Radiografer</t>
  </si>
  <si>
    <t xml:space="preserve">Sykepleiere </t>
  </si>
  <si>
    <t>Tillegg aga, pensjon, ++</t>
  </si>
  <si>
    <t>Årlige lønnskostnader (mnok)</t>
  </si>
  <si>
    <t>Direkte lønnskostnader</t>
  </si>
  <si>
    <t>Forutsettes at aktivitetsnivået tilsvarer 2030-framskriving</t>
  </si>
  <si>
    <t>Sum inkl. tillegg</t>
  </si>
  <si>
    <t>LØNNSKOSTNADER NY REKRUTTERING</t>
  </si>
  <si>
    <t>EFFEKT BORTFALL GJESTEPASIENTKOSTNADER</t>
  </si>
  <si>
    <t>ÅRLIG EFFEKT AV BORTFALL GJESTEPASIENTKOSTNADER</t>
  </si>
  <si>
    <t>EFFEKT REDUSERTE KOSTNADER PASIENTREISEREFUSJONER</t>
  </si>
  <si>
    <t>ÅRLIG EFFEKT REDUSERTE PASIENTREISEREFUSJONER</t>
  </si>
  <si>
    <t>Estimert basert på aktivitetsgrunnlag</t>
  </si>
  <si>
    <t>SATSER FOR BEREGNING AV GJESTEPASIENTKOSTNADER</t>
  </si>
  <si>
    <t>Gjestepasientoppgjør</t>
  </si>
  <si>
    <t>Nettoeffekt bortfall gjestepasientoppgjør</t>
  </si>
  <si>
    <t>Antall kontakter - HNT</t>
  </si>
  <si>
    <t>Antall kontakter - NLSH</t>
  </si>
  <si>
    <t>Antall kontakter - HSYK</t>
  </si>
  <si>
    <t>Gj.pas.oppgjør - HNT</t>
  </si>
  <si>
    <t>Gj.pas.oppgjør - NLSH</t>
  </si>
  <si>
    <t>Sum gjestepasientoppgjør</t>
  </si>
  <si>
    <t>Red. pas.reise.ref - HNT</t>
  </si>
  <si>
    <t>Red. pas.reise.ref - NLSH</t>
  </si>
  <si>
    <t>Red. pas.reise.ref - HSYK</t>
  </si>
  <si>
    <t>Sum redusert pas.reiseref</t>
  </si>
  <si>
    <t>Estimerte satser for besparelse per kontakt</t>
  </si>
  <si>
    <t>kr/kontakt</t>
  </si>
  <si>
    <t xml:space="preserve">Kilde: e-post fra HSYK mottatt 21.8 </t>
  </si>
  <si>
    <t>ÅRLIGE LØNNSKOSTNADER NY REKRUTTERING, AMBULERING OG VAKTLØNN / UTVIDET ARBEIDSTID BELASTET SSJ</t>
  </si>
  <si>
    <t>Akkumulert kontanteffekt</t>
  </si>
  <si>
    <t>EBITDA-margin</t>
  </si>
  <si>
    <t>Netto årlig kontanteffekt for HSYK (venstre)</t>
  </si>
  <si>
    <t>ÅRLIGE INNTEKTER DMS BRØNNØYSUND</t>
  </si>
  <si>
    <t>ÅRLIGE LØNNSKOSTNADER NY REKRUTTERING DMS SAMT BELASTNING SSJ</t>
  </si>
  <si>
    <t>KONTANTSTRØM- OG REGNSKAPSEFFEKT</t>
  </si>
  <si>
    <t>EFFEKT REGNSKAP (mnok)</t>
  </si>
  <si>
    <t>Avskrivinger MTU</t>
  </si>
  <si>
    <t>Regnskapsresultat DMS</t>
  </si>
  <si>
    <t>Andre regnskapsmessige effekter</t>
  </si>
  <si>
    <t>Andre netto regnskapseffekter</t>
  </si>
  <si>
    <t>Regnskapseffekt for HSYK</t>
  </si>
  <si>
    <t>MTU-investeringer</t>
  </si>
  <si>
    <t>Avsatt 2020 (jf. styresak 50-2018)</t>
  </si>
  <si>
    <t>Rest investeringsbehov (jf. HPU)</t>
  </si>
  <si>
    <t>Sum MTU-investeringer</t>
  </si>
  <si>
    <t>Investeringsbehov kun spesialisthelse i HPU</t>
  </si>
  <si>
    <t>Avskrivningstid MTU</t>
  </si>
  <si>
    <t>år</t>
  </si>
  <si>
    <t>Kilde: Excel-fil Kostnadssted 34500 Poliklinikk Brønnøysund mottatt fra HSYK</t>
  </si>
  <si>
    <t>Kilde: HPU og styreak 50-2018 for investeringsestimater. Tidspunkt for investering i 2025 antatt.</t>
  </si>
  <si>
    <t>HDG gruppe</t>
  </si>
  <si>
    <t>Summer av Antall</t>
  </si>
  <si>
    <t>Summer av DRG VEKT</t>
  </si>
  <si>
    <t>3 Øre-, nese- og halssykdommer</t>
  </si>
  <si>
    <r>
      <t xml:space="preserve">3 Øre-, nese- og halssykdommer </t>
    </r>
    <r>
      <rPr>
        <i/>
        <sz val="11"/>
        <rFont val="Calibri"/>
        <family val="2"/>
      </rPr>
      <t>(inkl. 701O)</t>
    </r>
  </si>
  <si>
    <r>
      <t xml:space="preserve">3 Øre-, nese- og halssykdommer </t>
    </r>
    <r>
      <rPr>
        <i/>
        <sz val="11"/>
        <color rgb="FF00B0F0"/>
        <rFont val="Calibri"/>
        <family val="2"/>
      </rPr>
      <t>(inkl. 701O)</t>
    </r>
  </si>
  <si>
    <r>
      <t xml:space="preserve">ØNH-endoskopier </t>
    </r>
    <r>
      <rPr>
        <i/>
        <sz val="11"/>
        <rFont val="Calibri"/>
        <family val="2"/>
      </rPr>
      <t>(inkludert i HDG 3)</t>
    </r>
  </si>
  <si>
    <r>
      <t>ØNH-endoskopier</t>
    </r>
    <r>
      <rPr>
        <b/>
        <sz val="11"/>
        <rFont val="Calibri"/>
        <family val="2"/>
      </rPr>
      <t xml:space="preserve"> </t>
    </r>
    <r>
      <rPr>
        <i/>
        <sz val="11"/>
        <rFont val="Calibri"/>
        <family val="2"/>
      </rPr>
      <t>(inkl. i HDG 3)</t>
    </r>
  </si>
  <si>
    <t>Sum lønn DMS</t>
  </si>
  <si>
    <t>Lønn bel. annen enhet</t>
  </si>
  <si>
    <t>Redusert innleie</t>
  </si>
  <si>
    <t>Lønn DMS</t>
  </si>
  <si>
    <t>Bioingeniør</t>
  </si>
  <si>
    <t>Administrativ personell</t>
  </si>
  <si>
    <t>Sats for sosiale kostnader</t>
  </si>
  <si>
    <t>-</t>
  </si>
  <si>
    <t>Dialyse</t>
  </si>
  <si>
    <t>Generell indremedisin (4,6,7,10,11,12,16,17,18,23,30 og 40)</t>
  </si>
  <si>
    <t>Lysbehandling</t>
  </si>
  <si>
    <t>Generell kirurgi (5,6,7 og 12,16,17,18,23,30 og 40)</t>
  </si>
  <si>
    <t>Test</t>
  </si>
  <si>
    <t>Kreftpoliklinikk - Cytostatika</t>
  </si>
  <si>
    <t>Snitt DRG per kontakt 
(fra 2017)</t>
  </si>
  <si>
    <t>DRG poeng - HNT</t>
  </si>
  <si>
    <t>DRG poeng - NLSH</t>
  </si>
  <si>
    <t>DRG poeng - HSYK</t>
  </si>
  <si>
    <t>Sum alle inntekter</t>
  </si>
  <si>
    <t>OPPSUMMERING - BRUKES SOM GRUNNLAG I ANDRE SHEET</t>
  </si>
  <si>
    <t>mnok</t>
  </si>
  <si>
    <t>Endring</t>
  </si>
  <si>
    <t>Det forutsettes en lineær aktivitetsvekst i mellomårene, fra 2022 til 2030</t>
  </si>
  <si>
    <t xml:space="preserve">3 Øre-, nese- og halssykdommer, inklusiv endoskopier </t>
  </si>
  <si>
    <t>Kardiologi (5)</t>
  </si>
  <si>
    <t>Ortopedi (8)</t>
  </si>
  <si>
    <t xml:space="preserve">14 Sykdommer under svangerskap, fødsel og barseltid </t>
  </si>
  <si>
    <t>Gynekologi (13)</t>
  </si>
  <si>
    <t>Grupperinger - Se tabell lengre opp</t>
  </si>
  <si>
    <t>SUM 2017</t>
  </si>
  <si>
    <t>Kontroll</t>
  </si>
  <si>
    <t xml:space="preserve">AKTIVITETSGRUNNLAG </t>
  </si>
  <si>
    <t>FORDELING AV TOTALAKTIVITET OG DRG-POENG PER HF OG ÅR</t>
  </si>
  <si>
    <t>FORDELING AV TOTALAKTIVITET OG DRG-POENG PER HF - BASERT PÅ 2017-TALL</t>
  </si>
  <si>
    <t>Vektet DRG per kontakt - Generell indremedsin</t>
  </si>
  <si>
    <t>Vektet DRG per kontakt - Generell kirurgi</t>
  </si>
  <si>
    <t>Antall dag - NLSH</t>
  </si>
  <si>
    <t>Antall dag - HSYK</t>
  </si>
  <si>
    <t>Antall dag - HNT</t>
  </si>
  <si>
    <t>Reinertsens teorem: For hver 5 gjestepasient på poliklinikk genereres 1 kirurgisk intervensjon.</t>
  </si>
  <si>
    <t>Inngår i generell indremedisin og kirurgi</t>
  </si>
  <si>
    <t>Inngår kun i generell kirurgi</t>
  </si>
  <si>
    <t>Inngår kun i generell indremedisin</t>
  </si>
  <si>
    <t>DRG</t>
  </si>
  <si>
    <t>2017 - Br.Sund aktuelle kommuner</t>
  </si>
  <si>
    <t>2017 - HSYK 100% aktuelle kommuner</t>
  </si>
  <si>
    <t>NY AKTIVITET FOR AKTUELL PASIENTGRUPPE OG DRG-POENG</t>
  </si>
  <si>
    <t>DAGENS POLIKLINISKE AKTIVITET I BR.SUND OG HSYK FOR AKTUELLE KOMMUNER (2017)</t>
  </si>
  <si>
    <t>2017, polikliniske konsultasjoner, 100% HNT og NLSH, 
HSYK ekskl. dagens akt. Br.Sund</t>
  </si>
  <si>
    <t>HSYK NY</t>
  </si>
  <si>
    <t>Ny aktivitet til DMS av 100%</t>
  </si>
  <si>
    <t>Antall NY</t>
  </si>
  <si>
    <t>Pasientbetalinger - HNT (egenandel)</t>
  </si>
  <si>
    <t>Pasientbetalinger - NLSH (egenandel)</t>
  </si>
  <si>
    <t>Pasientbetalinger - HSYK (egenandel)</t>
  </si>
  <si>
    <t>Sum pasientbetaling (egenandel)</t>
  </si>
  <si>
    <t>Sum pasientbetalinger - HNT</t>
  </si>
  <si>
    <t>Sum pasientbetalinger - NLSH</t>
  </si>
  <si>
    <t xml:space="preserve">Sum pasientbetalinger - HSYK </t>
  </si>
  <si>
    <t xml:space="preserve">SPESIFISERT PASIENTBETALING </t>
  </si>
  <si>
    <t>Forutsetter:</t>
  </si>
  <si>
    <t>- ISF-inntekt på alle behandlinger (avhenger av antall DRG-poeng)</t>
  </si>
  <si>
    <t>Antall polikliniske konsultasjoner - HNT</t>
  </si>
  <si>
    <t>Antall polikliniske konsultasjoner - NLSH</t>
  </si>
  <si>
    <t>Antall polikliniske konsultasjoner - HSYK</t>
  </si>
  <si>
    <t>Ekskludert aktivitet ift. tidligere aktivitetsforutsetninger</t>
  </si>
  <si>
    <t>- Det kan argumenteres for at én reise kan ha flere kontakter - i så fall er tallene nedenfor øvre estimater</t>
  </si>
  <si>
    <t>mnok/kontakt</t>
  </si>
  <si>
    <t>- Tilbøyligheten til å kreve refusjon kan bli lavere ved kortere avstand (og lavere kost) - i så fall vil besparelsen øke (full bortfall av dagens refusjon)</t>
  </si>
  <si>
    <t>DRG enhetspris 2017 i mnok</t>
  </si>
  <si>
    <t>Forutsettes at aktivitetsnivået tilsvarer 2030-nivå</t>
  </si>
  <si>
    <t>Bortfall gjestepasientkostnader (mnok)</t>
  </si>
  <si>
    <t>Besparelse pasientreiserefusjon (mnok)</t>
  </si>
  <si>
    <t>- Forutsettes at fremtidig fordeling av pasienter ved HNT og NLSH tilsvarer 2017-fordeling</t>
  </si>
  <si>
    <t>Noen avklaringer:</t>
  </si>
  <si>
    <t>·         I dag – delte stillinger for eksempel 60 % Br.s og 40 % S.sj – ingen ambuleringskostnad</t>
  </si>
  <si>
    <t>·         Vaktlønn ved annen enhet f. eks. Ssj. ingen ekstrakostnad vaktlønn, da vaktene uansett må dekkes av dagens bemanning / innleie.</t>
  </si>
  <si>
    <t>·         Dersom kombinasjonsstilling 60 % Br.s og 40 % annen enhet – 40 % ikke nødvendigvis ekstrakostnad, da flere avdelinger i dag leier inn legeressurs i tillegg til dagens bemanning. Kan være forskjellige forutsetninger for forskjellige faggrupper.</t>
  </si>
  <si>
    <t>Ekstrapersonell / ambulering / opplæring</t>
  </si>
  <si>
    <t>Lønn i mnok og inkl. sos.kost</t>
  </si>
  <si>
    <t>Lønn annen enhet inkl. sos.kost</t>
  </si>
  <si>
    <t>Redusert innleie andre enheter</t>
  </si>
  <si>
    <t>Lønnskost belastet andre enheter</t>
  </si>
  <si>
    <t>Redusert innleie i mnok</t>
  </si>
  <si>
    <t>Netto lønnseffekt internt i HSYK (ekskl. DMS)</t>
  </si>
  <si>
    <t>Ekstrapersonell / ambulering etc</t>
  </si>
  <si>
    <t>Lønn andre enheter</t>
  </si>
  <si>
    <t>- Forutsetter at indremedisiner rekrutteres først i 2022</t>
  </si>
  <si>
    <t>- Forutsetter at legeressursene gis kontrakter med delt arbeidssted og følgelig ingen kompensasjon ambulerig</t>
  </si>
  <si>
    <t>Bolig og reise, legeårsverk</t>
  </si>
  <si>
    <t>ÅRLIGE HUSLEIEKOSTNADER DMS</t>
  </si>
  <si>
    <t>ÅRLIGE FDV-KOSTNADER DMS</t>
  </si>
  <si>
    <t>- Egenandel for polikliniske konsultasjoner, men ikke dagbehandlinger</t>
  </si>
  <si>
    <t>Sum ISF-inntekter (mnok)</t>
  </si>
  <si>
    <t>Antall radiologi - HSYK</t>
  </si>
  <si>
    <t>Antall radiologi - NLSH</t>
  </si>
  <si>
    <t>Antall radiologi - HNT</t>
  </si>
  <si>
    <t>Sum pasientbetalinger (mnok)</t>
  </si>
  <si>
    <t>INNTEKTSBEREGNINGER - NY AKTIVITET</t>
  </si>
  <si>
    <t>Endringer pasientbetalinger</t>
  </si>
  <si>
    <t>Netto inntektstap og varekostnader andre HSYK-enheter</t>
  </si>
  <si>
    <t>Endring bemanning andre HSYK-enheter</t>
  </si>
  <si>
    <t>Netto lønn belastet andre HSYK-enheter og redusert innleie</t>
  </si>
  <si>
    <t>Drift og vedlikehold MTU</t>
  </si>
  <si>
    <t>XXX</t>
  </si>
  <si>
    <t>TOTALAKTIVITET I DMS FOR DE AKTUELLE KOMMUNENE (2022 OG 2030) OG KORREKSJONER FOR Å ISOLERE NY AKTIVITET</t>
  </si>
  <si>
    <t>2017-akt. Br.sund omgruppert</t>
  </si>
  <si>
    <t>Akkumulert kontanteffekt HSYK (høyre)</t>
  </si>
  <si>
    <t>Leieinntekter avtalespes. Øye</t>
  </si>
  <si>
    <t>ÅRLIGE HUSLEIEINNTEKER AVTALESPESIALIST ØYE</t>
  </si>
  <si>
    <t>Kostnadsdekkende leie per kvm</t>
  </si>
  <si>
    <t>Kostnadsdekkende FDV per kvm</t>
  </si>
  <si>
    <t>Arealbehov Øye 2030 i kap.framskriving</t>
  </si>
  <si>
    <t>Kilde: Konseptrapport datert 31.05.2016. Tabell 6.1 - Øye antas 1 spesialrom á 40 kvm</t>
  </si>
  <si>
    <t>Sum kostnadsdekkende leiekostnad per kvm</t>
  </si>
  <si>
    <t>Kostnadsdekkende leiekost avtalespesialist Øye</t>
  </si>
  <si>
    <t>mnok ekskl. mva</t>
  </si>
  <si>
    <t>Bildediagnostikk</t>
  </si>
  <si>
    <t>Pasientbetalinger - HNT (materialgebyr)</t>
  </si>
  <si>
    <t>Pasientbetalinger - NLSH (materialgebyr)</t>
  </si>
  <si>
    <t>Pasientbetalinger - HSYK (materialgebyr)</t>
  </si>
  <si>
    <t>Sum pasientbetalinger (materialgebyr)</t>
  </si>
  <si>
    <t>Estimert sats materialgebyr per kontakt (basert på erfaringstall HSYK)</t>
  </si>
  <si>
    <t>TIL ANALYSEMODELL FOR BÆREEVNE HSYK 2025</t>
  </si>
  <si>
    <t>Netto DMS Brønnøysund ekskl. avskrivinger (obs! positiv fortegn betyr økte kostnader)</t>
  </si>
  <si>
    <t>Pasientbetalinger - HNT (egenandel + tillegg røntgen)</t>
  </si>
  <si>
    <t>Pasientbetalinger - NLSH (egenandel + tillegg røntgen)</t>
  </si>
  <si>
    <t>Pasientbetalinger - HSYK (egenandel + tillegg røntgen)</t>
  </si>
  <si>
    <t>Antall kontakter som utløser refusjon</t>
  </si>
  <si>
    <t>- Forutsettes at 80 % av kontaktene utløser refusjon</t>
  </si>
  <si>
    <t>- Bildediagnostik antas egenandel pluss tilleggssats</t>
  </si>
  <si>
    <t>- Antatt snitt 15 kroner i materialgebyr per kontakt</t>
  </si>
  <si>
    <t>3 Øre-, nese- og halssykdommer (inkl. 701O)</t>
  </si>
  <si>
    <t>Nevrolog</t>
  </si>
  <si>
    <t>Ortoped</t>
  </si>
  <si>
    <t>Hudlege</t>
  </si>
  <si>
    <t>Sykepleier</t>
  </si>
  <si>
    <t>- Forutsatt at volum i 2028 passerer 80 % av volumet i 2030 - da legges det inn behov for økt rekruttering</t>
  </si>
  <si>
    <t>Sum pasientbetalinger (egenandel + tillegg røntgen)</t>
  </si>
  <si>
    <t>Leie ambulansestasjon</t>
  </si>
  <si>
    <t>kr/år</t>
  </si>
  <si>
    <t>DAGENS LEIEKOSTNADER SOM FALLER BORT</t>
  </si>
  <si>
    <t>Leie poliklinikk Br.sund</t>
  </si>
  <si>
    <t>* Vaktlønn vil være uendret, og eventuell utvidet arbeidstid er for krevende å estimere på nåværende tidspunkt</t>
  </si>
  <si>
    <t>* Ved nyansettelser mest aktuelt med kontrakter med delt arbeidssted og følgende ingen ambuleringskompensasojn</t>
  </si>
  <si>
    <t>* Resterende prosentandel belastes annen enhet i HSYK. Samtidig vil innleie reduseres. Her forutsatt at effektene nulles ut</t>
  </si>
  <si>
    <t>NY REKRUTTERING FOR Å KLARE AKTIVITETSNIVÅ TILSVARENDE 80 % AV 2030-VOLUM (LAGT INN FRA 2028):</t>
  </si>
  <si>
    <t>Ekskl. bilde</t>
  </si>
  <si>
    <t>diff</t>
  </si>
  <si>
    <t>diff pga dag</t>
  </si>
  <si>
    <t>INNHOLDSFORTEGNELSE</t>
  </si>
  <si>
    <t>Arkfane</t>
  </si>
  <si>
    <t>Beskrivelse</t>
  </si>
  <si>
    <t>Beregninger av endring i inntekter</t>
  </si>
  <si>
    <t>Input for inntekter og kostnader knyttet til leie og FDV</t>
  </si>
  <si>
    <t>Input og beregninger for lønnskostnader</t>
  </si>
  <si>
    <t>Beregninger av bortfall gjestepasientoppgjør</t>
  </si>
  <si>
    <t>Beregninger av reduksjon pasientreiserefusjoner</t>
  </si>
  <si>
    <t>Underlag og mellomberegninger for aktivitetsutvikling</t>
  </si>
  <si>
    <t>Resultater av analysene. Effekt vist både på helseforetaks- og DMS-nivå for både kontantstrøm og regnskap</t>
  </si>
  <si>
    <t>Mottatt 20.9 fra HSYK v/ avdeling for drift og eiendom - pdf-fil Kostnadsberegning DMS 180917</t>
  </si>
  <si>
    <t>-&gt; estimat fra HSYK v/ avdeling for drift og eiendom</t>
  </si>
  <si>
    <t>Fra HSYK HR (e-post 02.10)</t>
  </si>
  <si>
    <t>- Lønnskost fra HSYK v/ prosjektleder DMS Brønnøysund (enhetsdirektør Sandnessjøen) (e-post fra Sykehusbygg, datert 21.08.18, emnefelt DMS)</t>
  </si>
  <si>
    <t>Underliggende forutsetninger om aktivitet i 2022 og 2030 mottatt 07.10 fra HSYK v/ områdesjef akutt og kirurgi Sandnessjøen. Bearbeidet i arbeidssmøte 3 (10.10) og abreidsmøte 4 (12.10)</t>
  </si>
  <si>
    <t>Kommentar fra HSYK v/Økonomiavdelingen: Jeg har ikke fått til dette med 80% av 800 drg som er små kirurgiske. Jeg vet ikke hva som menes her. Dermed kan noen av 800 drg’ene allerde ligge i HDG’ene, med for høy aktivitet</t>
  </si>
  <si>
    <t>2017-tall på Br.sund mottatt fra HSYK v/ Økonomiavdelingen per e-post 28.9. HSYK 100 % aktuelle kommuner mottatt i e-post 24.9.</t>
  </si>
  <si>
    <t>Underlag for 2014 per HF mottatt 24.9 fra Sykehusbygg. Sum for 2014 og 2030, og forutsetninger for kjemo og ØNH-endoskopier satt til 80 %, samsvarer med regneark Rev_aktivitet_årsverk_12022017 (KOPI HSYK) mottatt fra HSYK</t>
  </si>
  <si>
    <t>Fra HSYK v/ områdesjef akutt og kirurgi Sandnessjøen (e-post 7.10)</t>
  </si>
  <si>
    <t>Forutsetninger mottatt 07.10 fra HSYK v/ områdesjef akutt og kirurgi Sandnessjøen og DMS Brønnøysund (enhetsdirektør Sandnessjøen). Forutsetninger for dialyse og lysbehandling oppdatert etter avklaringsmøte 3 (10.10)</t>
  </si>
  <si>
    <t>Kilde: Excel-fil "Materialgebyr 2017" fra HSYK v/ DMS Brønnøysund (enhetsdirektør Sandnessjøen) mottatt 11.10. Snitt for MiR, MSJ og SSJ avrundet til 15</t>
  </si>
  <si>
    <t>Underlag mottatt 24.9 fra HSYK v/ Økonomiavdelingen. HSYK NY justert for eksisterende aktivitet på Br.Sund</t>
  </si>
  <si>
    <t>Kilde: mottatt på e-post fra HSYK v/ avdeling for drift og eiendom (15.10)</t>
  </si>
  <si>
    <t>·         Ambulering enkeltdager leger kr. 3.000,- pr. dag (6.000,- dersom ambulering på fritid)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</si>
</sst>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#,##0.0"/>
    <numFmt numFmtId="166" formatCode="0.0\ %"/>
    <numFmt numFmtId="167" formatCode="#,##0.000"/>
    <numFmt numFmtId="168" formatCode="0.0"/>
    <numFmt numFmtId="169" formatCode="_-* #,##0_-;\-* #,##0_-;_-* &quot;-&quot;??_-;_-@_-"/>
    <numFmt numFmtId="170" formatCode="_(* #,##0.000_);_(* \(#,##0.000\);_(* &quot;-&quot;??_);_(@_)"/>
    <numFmt numFmtId="171" formatCode="_(* #,##0.0000_);_(* \(#,##0.0000\);_(* &quot;-&quot;??_);_(@_)"/>
    <numFmt numFmtId="172" formatCode="_-* #,##0.000000_-;\-* #,##0.000000_-;_-* &quot;-&quot;??_-;_-@_-"/>
  </numFmts>
  <fonts count="35">
    <font>
      <sz val="9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0070C0"/>
      <name val="Calibri"/>
      <family val="2"/>
    </font>
    <font>
      <sz val="11"/>
      <color theme="1"/>
      <name val="Verdana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1"/>
      <color rgb="FF00B0F0"/>
      <name val="Calibri"/>
      <family val="2"/>
    </font>
    <font>
      <b/>
      <sz val="11"/>
      <color rgb="FF0070C0"/>
      <name val="Calibri"/>
      <family val="2"/>
    </font>
    <font>
      <sz val="11"/>
      <color theme="7"/>
      <name val="Calibri"/>
      <family val="2"/>
    </font>
    <font>
      <i/>
      <sz val="11"/>
      <color rgb="FF00B0F0"/>
      <name val="Calibri"/>
      <family val="2"/>
    </font>
    <font>
      <b/>
      <sz val="11"/>
      <color rgb="FFFF0000"/>
      <name val="Calibri"/>
      <family val="2"/>
    </font>
    <font>
      <sz val="11"/>
      <color rgb="FF00B050"/>
      <name val="Calibri"/>
      <family val="2"/>
    </font>
    <font>
      <i/>
      <sz val="9"/>
      <color theme="1"/>
      <name val="Verdana"/>
      <family val="2"/>
    </font>
    <font>
      <sz val="10"/>
      <color rgb="FF000000"/>
      <name val="Verdana"/>
      <family val="2"/>
    </font>
    <font>
      <b/>
      <sz val="12"/>
      <color rgb="FF000000"/>
      <name val="Verdana"/>
      <family val="2"/>
    </font>
    <font>
      <sz val="9"/>
      <color rgb="FF000000"/>
      <name val="Verdana"/>
      <family val="2"/>
    </font>
    <font>
      <b/>
      <sz val="11"/>
      <color rgb="FF000000"/>
      <name val="Verdana"/>
      <family val="2"/>
    </font>
    <font>
      <sz val="10.5"/>
      <color theme="1"/>
      <name val="Calibri"/>
      <family val="2"/>
    </font>
    <font>
      <sz val="10.5"/>
      <color rgb="FF000000"/>
      <name val="Calibri"/>
      <family val="2"/>
    </font>
    <font>
      <i/>
      <sz val="10.5"/>
      <color rgb="FF000000"/>
      <name val="Calibri"/>
      <family val="2"/>
    </font>
    <font>
      <b/>
      <sz val="8"/>
      <name val="Verdana"/>
      <family val="2"/>
    </font>
  </fonts>
  <fills count="22">
    <fill>
      <patternFill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0" tint="-0.149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0" tint="-0.24997"/>
        <bgColor indexed="64"/>
      </patternFill>
    </fill>
    <fill>
      <patternFill patternType="solid">
        <fgColor theme="0" tint="-0.0499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AE270"/>
        <bgColor indexed="64"/>
      </patternFill>
    </fill>
    <fill>
      <patternFill patternType="solid">
        <fgColor rgb="FFBFE0F4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/>
      <right style="thin">
        <color auto="1"/>
      </right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dotted">
        <color auto="1"/>
      </left>
      <right/>
      <top/>
      <bottom/>
    </border>
    <border>
      <left/>
      <right style="dotted">
        <color auto="1"/>
      </right>
      <top/>
      <bottom/>
    </border>
    <border>
      <left style="dotted">
        <color auto="1"/>
      </left>
      <right/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 style="thick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dotted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dotted">
        <color auto="1"/>
      </right>
      <top style="thin">
        <color auto="1"/>
      </top>
      <bottom style="thin">
        <color auto="1"/>
      </bottom>
    </border>
    <border>
      <left style="dotted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</border>
    <border>
      <left style="thin">
        <color auto="1"/>
      </left>
      <right/>
      <top style="medium">
        <color auto="1"/>
      </top>
      <bottom style="thick">
        <color auto="1"/>
      </bottom>
    </border>
    <border>
      <left/>
      <right style="thin">
        <color auto="1"/>
      </right>
      <top style="medium">
        <color auto="1"/>
      </top>
      <bottom style="thick">
        <color auto="1"/>
      </bottom>
    </border>
    <border>
      <left/>
      <right style="dotted">
        <color auto="1"/>
      </right>
      <top style="medium">
        <color auto="1"/>
      </top>
      <bottom style="thick">
        <color auto="1"/>
      </bottom>
    </border>
    <border>
      <left style="dotted">
        <color auto="1"/>
      </left>
      <right/>
      <top style="medium">
        <color auto="1"/>
      </top>
      <bottom style="thick">
        <color auto="1"/>
      </bottom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</border>
    <border>
      <left/>
      <right/>
      <top style="thick">
        <color auto="1"/>
      </top>
      <bottom style="thin">
        <color auto="1"/>
      </bottom>
    </border>
    <border>
      <left/>
      <right style="dotted">
        <color auto="1"/>
      </right>
      <top style="thick">
        <color auto="1"/>
      </top>
      <bottom style="thin">
        <color auto="1"/>
      </bottom>
    </border>
    <border>
      <left/>
      <right style="thin">
        <color auto="1"/>
      </right>
      <top style="thick">
        <color auto="1"/>
      </top>
      <bottom style="thin">
        <color auto="1"/>
      </bottom>
    </border>
    <border>
      <left style="dotted">
        <color auto="1"/>
      </left>
      <right/>
      <top style="thick">
        <color auto="1"/>
      </top>
      <bottom style="thin">
        <color auto="1"/>
      </bottom>
    </border>
    <border>
      <left style="thin">
        <color auto="1"/>
      </left>
      <right/>
      <top style="thick">
        <color auto="1"/>
      </top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dotted">
        <color auto="1"/>
      </right>
      <top/>
      <bottom/>
    </border>
    <border>
      <left style="dotted">
        <color auto="1"/>
      </left>
      <right style="thin">
        <color auto="1"/>
      </right>
      <top/>
      <bottom/>
    </border>
    <border>
      <left style="thin">
        <color auto="1"/>
      </left>
      <right style="dotted">
        <color auto="1"/>
      </right>
      <top style="thin">
        <color auto="1"/>
      </top>
      <bottom/>
    </border>
    <border>
      <left style="dotted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 style="dotted">
        <color auto="1"/>
      </left>
      <right style="dotted">
        <color auto="1"/>
      </right>
      <top style="thin">
        <color auto="1"/>
      </top>
      <bottom/>
    </border>
    <border>
      <left style="dotted">
        <color auto="1"/>
      </left>
      <right style="dotted">
        <color auto="1"/>
      </right>
      <top/>
      <bottom/>
    </border>
    <border>
      <left style="thin">
        <color auto="1"/>
      </left>
      <right style="dotted">
        <color auto="1"/>
      </right>
      <top/>
      <bottom style="thin">
        <color auto="1"/>
      </bottom>
    </border>
    <border>
      <left style="dotted">
        <color auto="1"/>
      </left>
      <right style="dotted">
        <color auto="1"/>
      </right>
      <top/>
      <bottom style="thin">
        <color auto="1"/>
      </bottom>
    </border>
    <border>
      <left style="dotted">
        <color auto="1"/>
      </left>
      <right style="thin">
        <color auto="1"/>
      </right>
      <top/>
      <bottom style="thin">
        <color auto="1"/>
      </bottom>
    </border>
    <border>
      <left style="dotted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dotted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dotted">
        <color auto="1"/>
      </right>
      <top style="thin">
        <color auto="1"/>
      </top>
      <bottom/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>
      <alignment/>
      <protection/>
    </xf>
    <xf numFmtId="0" fontId="15" fillId="0" borderId="0">
      <alignment/>
      <protection/>
    </xf>
  </cellStyleXfs>
  <cellXfs count="560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2" fillId="3" borderId="0" xfId="0" applyFont="1" applyFill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7" fillId="0" borderId="0" xfId="0" applyFont="1"/>
    <xf numFmtId="0" fontId="7" fillId="0" borderId="0" xfId="0" applyFont="1" applyBorder="1"/>
    <xf numFmtId="0" fontId="12" fillId="0" borderId="0" xfId="20" applyFont="1" applyFill="1" applyBorder="1">
      <alignment/>
      <protection/>
    </xf>
    <xf numFmtId="0" fontId="12" fillId="4" borderId="1" xfId="20" applyFont="1" applyFill="1" applyBorder="1">
      <alignment/>
      <protection/>
    </xf>
    <xf numFmtId="0" fontId="12" fillId="4" borderId="0" xfId="20" applyFont="1" applyFill="1" applyBorder="1">
      <alignment/>
      <protection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/>
    <xf numFmtId="0" fontId="2" fillId="0" borderId="1" xfId="0" applyFont="1" applyBorder="1"/>
    <xf numFmtId="0" fontId="2" fillId="0" borderId="4" xfId="0" applyFont="1" applyBorder="1"/>
    <xf numFmtId="0" fontId="7" fillId="5" borderId="5" xfId="0" applyFont="1" applyFill="1" applyBorder="1"/>
    <xf numFmtId="0" fontId="7" fillId="5" borderId="6" xfId="0" applyFont="1" applyFill="1" applyBorder="1"/>
    <xf numFmtId="0" fontId="12" fillId="0" borderId="0" xfId="0" applyFont="1" applyFill="1"/>
    <xf numFmtId="0" fontId="12" fillId="0" borderId="1" xfId="0" applyFont="1" applyFill="1" applyBorder="1"/>
    <xf numFmtId="0" fontId="12" fillId="0" borderId="0" xfId="0" applyFont="1" applyFill="1" applyBorder="1"/>
    <xf numFmtId="0" fontId="12" fillId="4" borderId="7" xfId="20" applyFont="1" applyFill="1" applyBorder="1">
      <alignment/>
      <protection/>
    </xf>
    <xf numFmtId="0" fontId="12" fillId="0" borderId="1" xfId="20" applyFont="1" applyFill="1" applyBorder="1">
      <alignment/>
      <protection/>
    </xf>
    <xf numFmtId="0" fontId="10" fillId="6" borderId="5" xfId="20" applyFont="1" applyFill="1" applyBorder="1">
      <alignment/>
      <protection/>
    </xf>
    <xf numFmtId="0" fontId="10" fillId="6" borderId="6" xfId="20" applyFont="1" applyFill="1" applyBorder="1">
      <alignment/>
      <protection/>
    </xf>
    <xf numFmtId="0" fontId="3" fillId="7" borderId="5" xfId="20" applyFont="1" applyFill="1" applyBorder="1">
      <alignment/>
      <protection/>
    </xf>
    <xf numFmtId="0" fontId="3" fillId="7" borderId="6" xfId="20" applyFont="1" applyFill="1" applyBorder="1">
      <alignment/>
      <protection/>
    </xf>
    <xf numFmtId="165" fontId="2" fillId="0" borderId="0" xfId="0" applyNumberFormat="1" applyFont="1"/>
    <xf numFmtId="166" fontId="2" fillId="0" borderId="0" xfId="15" applyNumberFormat="1" applyFont="1"/>
    <xf numFmtId="3" fontId="2" fillId="0" borderId="0" xfId="15" applyNumberFormat="1" applyFont="1"/>
    <xf numFmtId="3" fontId="2" fillId="0" borderId="6" xfId="0" applyNumberFormat="1" applyFont="1" applyBorder="1"/>
    <xf numFmtId="0" fontId="14" fillId="0" borderId="3" xfId="0" applyFont="1" applyBorder="1"/>
    <xf numFmtId="3" fontId="2" fillId="0" borderId="4" xfId="0" applyNumberFormat="1" applyFont="1" applyBorder="1"/>
    <xf numFmtId="0" fontId="2" fillId="0" borderId="2" xfId="0" applyFont="1" applyBorder="1"/>
    <xf numFmtId="0" fontId="12" fillId="8" borderId="0" xfId="0" applyFont="1" applyFill="1" applyBorder="1"/>
    <xf numFmtId="0" fontId="2" fillId="8" borderId="0" xfId="0" applyFont="1" applyFill="1" applyBorder="1"/>
    <xf numFmtId="0" fontId="12" fillId="0" borderId="0" xfId="0" applyFont="1"/>
    <xf numFmtId="0" fontId="21" fillId="0" borderId="0" xfId="0" applyFont="1"/>
    <xf numFmtId="0" fontId="6" fillId="8" borderId="0" xfId="0" applyFont="1" applyFill="1" applyBorder="1"/>
    <xf numFmtId="0" fontId="7" fillId="0" borderId="4" xfId="0" applyFont="1" applyBorder="1"/>
    <xf numFmtId="165" fontId="2" fillId="0" borderId="0" xfId="0" applyNumberFormat="1" applyFont="1" applyBorder="1"/>
    <xf numFmtId="165" fontId="2" fillId="8" borderId="0" xfId="0" applyNumberFormat="1" applyFont="1" applyFill="1" applyBorder="1"/>
    <xf numFmtId="0" fontId="22" fillId="0" borderId="0" xfId="0" applyFont="1"/>
    <xf numFmtId="0" fontId="2" fillId="0" borderId="8" xfId="0" applyFont="1" applyBorder="1"/>
    <xf numFmtId="0" fontId="2" fillId="0" borderId="0" xfId="0" applyFont="1" applyFill="1" applyBorder="1"/>
    <xf numFmtId="0" fontId="14" fillId="0" borderId="2" xfId="0" applyFont="1" applyBorder="1"/>
    <xf numFmtId="0" fontId="14" fillId="0" borderId="9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9" fontId="2" fillId="0" borderId="3" xfId="0" applyNumberFormat="1" applyFont="1" applyBorder="1"/>
    <xf numFmtId="4" fontId="2" fillId="0" borderId="0" xfId="0" applyNumberFormat="1" applyFont="1"/>
    <xf numFmtId="0" fontId="2" fillId="0" borderId="7" xfId="0" applyFont="1" applyBorder="1"/>
    <xf numFmtId="0" fontId="2" fillId="0" borderId="9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3" xfId="0" applyNumberFormat="1" applyFont="1" applyBorder="1"/>
    <xf numFmtId="3" fontId="2" fillId="0" borderId="16" xfId="0" applyNumberFormat="1" applyFont="1" applyBorder="1"/>
    <xf numFmtId="3" fontId="2" fillId="0" borderId="10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7" xfId="0" applyFont="1" applyBorder="1"/>
    <xf numFmtId="0" fontId="14" fillId="0" borderId="3" xfId="0" applyFont="1" applyFill="1" applyBorder="1"/>
    <xf numFmtId="3" fontId="7" fillId="0" borderId="18" xfId="0" applyNumberFormat="1" applyFont="1" applyBorder="1"/>
    <xf numFmtId="0" fontId="2" fillId="0" borderId="0" xfId="0" applyFont="1" quotePrefix="1"/>
    <xf numFmtId="0" fontId="2" fillId="0" borderId="18" xfId="0" applyFont="1" applyBorder="1"/>
    <xf numFmtId="0" fontId="2" fillId="9" borderId="19" xfId="0" applyFont="1" applyFill="1" applyBorder="1" applyAlignment="1">
      <alignment horizontal="left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9" fontId="2" fillId="10" borderId="0" xfId="0" applyNumberFormat="1" applyFont="1" applyFill="1"/>
    <xf numFmtId="0" fontId="12" fillId="0" borderId="0" xfId="0" applyFont="1" applyBorder="1"/>
    <xf numFmtId="0" fontId="9" fillId="0" borderId="0" xfId="0" applyFont="1" applyBorder="1"/>
    <xf numFmtId="0" fontId="2" fillId="6" borderId="1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12" fillId="0" borderId="12" xfId="0" applyFont="1" applyBorder="1"/>
    <xf numFmtId="3" fontId="20" fillId="0" borderId="14" xfId="0" applyNumberFormat="1" applyFont="1" applyBorder="1"/>
    <xf numFmtId="3" fontId="20" fillId="0" borderId="0" xfId="0" applyNumberFormat="1" applyFont="1" applyBorder="1"/>
    <xf numFmtId="3" fontId="12" fillId="0" borderId="1" xfId="0" applyNumberFormat="1" applyFont="1" applyBorder="1"/>
    <xf numFmtId="0" fontId="7" fillId="0" borderId="25" xfId="0" applyFont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3" fontId="7" fillId="0" borderId="26" xfId="0" applyNumberFormat="1" applyFont="1" applyBorder="1"/>
    <xf numFmtId="0" fontId="2" fillId="0" borderId="15" xfId="0" applyFont="1" applyBorder="1"/>
    <xf numFmtId="0" fontId="2" fillId="0" borderId="14" xfId="0" applyFont="1" applyBorder="1"/>
    <xf numFmtId="0" fontId="14" fillId="0" borderId="28" xfId="0" applyFont="1" applyFill="1" applyBorder="1"/>
    <xf numFmtId="0" fontId="2" fillId="0" borderId="29" xfId="0" applyFont="1" applyBorder="1"/>
    <xf numFmtId="0" fontId="2" fillId="0" borderId="30" xfId="0" applyFont="1" applyBorder="1"/>
    <xf numFmtId="0" fontId="2" fillId="0" borderId="17" xfId="0" applyFont="1" applyBorder="1" applyAlignment="1">
      <alignment horizontal="left"/>
    </xf>
    <xf numFmtId="3" fontId="20" fillId="0" borderId="15" xfId="0" applyNumberFormat="1" applyFont="1" applyBorder="1"/>
    <xf numFmtId="3" fontId="20" fillId="0" borderId="0" xfId="0" applyNumberFormat="1" applyFont="1"/>
    <xf numFmtId="9" fontId="2" fillId="0" borderId="0" xfId="0" applyNumberFormat="1" applyFont="1"/>
    <xf numFmtId="3" fontId="2" fillId="0" borderId="4" xfId="0" applyNumberFormat="1" applyFont="1" applyBorder="1" applyAlignment="1">
      <alignment horizontal="right"/>
    </xf>
    <xf numFmtId="3" fontId="7" fillId="0" borderId="31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3" fontId="2" fillId="0" borderId="12" xfId="0" applyNumberFormat="1" applyFont="1" applyBorder="1"/>
    <xf numFmtId="9" fontId="2" fillId="0" borderId="1" xfId="15" applyFont="1" applyBorder="1"/>
    <xf numFmtId="9" fontId="2" fillId="0" borderId="0" xfId="15" applyFont="1" applyBorder="1"/>
    <xf numFmtId="9" fontId="20" fillId="0" borderId="1" xfId="15" applyFont="1" applyBorder="1"/>
    <xf numFmtId="9" fontId="20" fillId="0" borderId="0" xfId="15" applyFont="1" applyBorder="1"/>
    <xf numFmtId="3" fontId="2" fillId="11" borderId="12" xfId="0" applyNumberFormat="1" applyFont="1" applyFill="1" applyBorder="1"/>
    <xf numFmtId="0" fontId="20" fillId="0" borderId="12" xfId="0" applyFont="1" applyBorder="1"/>
    <xf numFmtId="3" fontId="20" fillId="0" borderId="12" xfId="0" applyNumberFormat="1" applyFont="1" applyBorder="1"/>
    <xf numFmtId="3" fontId="7" fillId="0" borderId="25" xfId="0" applyNumberFormat="1" applyFont="1" applyBorder="1"/>
    <xf numFmtId="0" fontId="2" fillId="0" borderId="26" xfId="0" applyFont="1" applyBorder="1"/>
    <xf numFmtId="0" fontId="2" fillId="0" borderId="27" xfId="0" applyFont="1" applyBorder="1"/>
    <xf numFmtId="3" fontId="7" fillId="0" borderId="27" xfId="0" applyNumberFormat="1" applyFont="1" applyBorder="1"/>
    <xf numFmtId="1" fontId="2" fillId="0" borderId="12" xfId="0" applyNumberFormat="1" applyFont="1" applyBorder="1"/>
    <xf numFmtId="0" fontId="2" fillId="0" borderId="0" xfId="0" applyFont="1" applyBorder="1" applyAlignment="1">
      <alignment horizontal="right"/>
    </xf>
    <xf numFmtId="1" fontId="20" fillId="0" borderId="12" xfId="0" applyNumberFormat="1" applyFont="1" applyBorder="1"/>
    <xf numFmtId="0" fontId="6" fillId="0" borderId="3" xfId="0" applyFont="1" applyBorder="1"/>
    <xf numFmtId="0" fontId="11" fillId="0" borderId="0" xfId="0" applyFont="1"/>
    <xf numFmtId="0" fontId="7" fillId="0" borderId="11" xfId="0" applyFont="1" applyBorder="1"/>
    <xf numFmtId="4" fontId="7" fillId="0" borderId="2" xfId="0" applyNumberFormat="1" applyFont="1" applyBorder="1"/>
    <xf numFmtId="0" fontId="2" fillId="0" borderId="32" xfId="0" applyFont="1" applyBorder="1"/>
    <xf numFmtId="0" fontId="7" fillId="9" borderId="33" xfId="0" applyFont="1" applyFill="1" applyBorder="1"/>
    <xf numFmtId="3" fontId="2" fillId="0" borderId="34" xfId="0" applyNumberFormat="1" applyFont="1" applyFill="1" applyBorder="1"/>
    <xf numFmtId="3" fontId="2" fillId="0" borderId="35" xfId="0" applyNumberFormat="1" applyFont="1" applyFill="1" applyBorder="1"/>
    <xf numFmtId="3" fontId="7" fillId="9" borderId="36" xfId="0" applyNumberFormat="1" applyFont="1" applyFill="1" applyBorder="1"/>
    <xf numFmtId="3" fontId="2" fillId="0" borderId="37" xfId="0" applyNumberFormat="1" applyFont="1" applyFill="1" applyBorder="1"/>
    <xf numFmtId="3" fontId="2" fillId="0" borderId="38" xfId="0" applyNumberFormat="1" applyFont="1" applyFill="1" applyBorder="1"/>
    <xf numFmtId="165" fontId="12" fillId="0" borderId="0" xfId="0" applyNumberFormat="1" applyFont="1" applyFill="1" applyBorder="1"/>
    <xf numFmtId="165" fontId="12" fillId="8" borderId="0" xfId="0" applyNumberFormat="1" applyFont="1" applyFill="1" applyBorder="1"/>
    <xf numFmtId="165" fontId="7" fillId="6" borderId="6" xfId="0" applyNumberFormat="1" applyFont="1" applyFill="1" applyBorder="1"/>
    <xf numFmtId="165" fontId="3" fillId="7" borderId="6" xfId="0" applyNumberFormat="1" applyFont="1" applyFill="1" applyBorder="1"/>
    <xf numFmtId="9" fontId="2" fillId="10" borderId="28" xfId="0" applyNumberFormat="1" applyFont="1" applyFill="1" applyBorder="1"/>
    <xf numFmtId="3" fontId="2" fillId="10" borderId="0" xfId="0" applyNumberFormat="1" applyFont="1" applyFill="1"/>
    <xf numFmtId="0" fontId="2" fillId="10" borderId="0" xfId="0" applyFont="1" applyFill="1"/>
    <xf numFmtId="0" fontId="2" fillId="10" borderId="8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39" xfId="0" applyFont="1" applyFill="1" applyBorder="1" applyAlignment="1">
      <alignment horizontal="center"/>
    </xf>
    <xf numFmtId="3" fontId="2" fillId="10" borderId="8" xfId="0" applyNumberFormat="1" applyFont="1" applyFill="1" applyBorder="1"/>
    <xf numFmtId="3" fontId="2" fillId="10" borderId="28" xfId="0" applyNumberFormat="1" applyFont="1" applyFill="1" applyBorder="1"/>
    <xf numFmtId="9" fontId="7" fillId="10" borderId="2" xfId="0" applyNumberFormat="1" applyFont="1" applyFill="1" applyBorder="1" applyAlignment="1">
      <alignment horizontal="center" vertical="center"/>
    </xf>
    <xf numFmtId="0" fontId="10" fillId="0" borderId="0" xfId="0" applyFont="1" applyBorder="1" quotePrefix="1"/>
    <xf numFmtId="9" fontId="12" fillId="10" borderId="0" xfId="20" applyNumberFormat="1" applyFont="1" applyFill="1" applyBorder="1">
      <alignment/>
      <protection/>
    </xf>
    <xf numFmtId="0" fontId="2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3" fontId="2" fillId="0" borderId="12" xfId="0" applyNumberFormat="1" applyFont="1" applyFill="1" applyBorder="1"/>
    <xf numFmtId="168" fontId="2" fillId="0" borderId="0" xfId="0" applyNumberFormat="1" applyFont="1"/>
    <xf numFmtId="0" fontId="7" fillId="0" borderId="3" xfId="0" applyFont="1" applyBorder="1"/>
    <xf numFmtId="0" fontId="7" fillId="0" borderId="6" xfId="0" applyFont="1" applyBorder="1"/>
    <xf numFmtId="3" fontId="7" fillId="0" borderId="6" xfId="0" applyNumberFormat="1" applyFont="1" applyBorder="1"/>
    <xf numFmtId="0" fontId="2" fillId="0" borderId="0" xfId="0" applyFont="1" applyFill="1"/>
    <xf numFmtId="3" fontId="12" fillId="0" borderId="12" xfId="0" applyNumberFormat="1" applyFont="1" applyBorder="1"/>
    <xf numFmtId="9" fontId="12" fillId="0" borderId="0" xfId="15" applyFont="1" applyBorder="1"/>
    <xf numFmtId="0" fontId="12" fillId="0" borderId="8" xfId="0" applyFont="1" applyBorder="1"/>
    <xf numFmtId="1" fontId="2" fillId="0" borderId="8" xfId="0" applyNumberFormat="1" applyFont="1" applyBorder="1"/>
    <xf numFmtId="0" fontId="2" fillId="0" borderId="3" xfId="0" applyFont="1" applyBorder="1" applyAlignment="1">
      <alignment horizontal="right"/>
    </xf>
    <xf numFmtId="3" fontId="20" fillId="0" borderId="8" xfId="0" applyNumberFormat="1" applyFont="1" applyBorder="1"/>
    <xf numFmtId="3" fontId="2" fillId="0" borderId="8" xfId="0" applyNumberFormat="1" applyFont="1" applyBorder="1"/>
    <xf numFmtId="0" fontId="7" fillId="0" borderId="40" xfId="0" applyFont="1" applyFill="1" applyBorder="1"/>
    <xf numFmtId="0" fontId="2" fillId="0" borderId="41" xfId="0" applyFont="1" applyBorder="1"/>
    <xf numFmtId="3" fontId="7" fillId="0" borderId="40" xfId="0" applyNumberFormat="1" applyFont="1" applyBorder="1"/>
    <xf numFmtId="0" fontId="2" fillId="0" borderId="42" xfId="0" applyFont="1" applyBorder="1"/>
    <xf numFmtId="3" fontId="7" fillId="0" borderId="41" xfId="0" applyNumberFormat="1" applyFont="1" applyBorder="1"/>
    <xf numFmtId="3" fontId="7" fillId="0" borderId="42" xfId="0" applyNumberFormat="1" applyFont="1" applyBorder="1"/>
    <xf numFmtId="3" fontId="2" fillId="0" borderId="18" xfId="0" applyNumberFormat="1" applyFont="1" applyBorder="1"/>
    <xf numFmtId="3" fontId="2" fillId="0" borderId="41" xfId="0" applyNumberFormat="1" applyFont="1" applyBorder="1"/>
    <xf numFmtId="3" fontId="2" fillId="0" borderId="42" xfId="0" applyNumberFormat="1" applyFont="1" applyBorder="1"/>
    <xf numFmtId="3" fontId="2" fillId="0" borderId="43" xfId="0" applyNumberFormat="1" applyFont="1" applyBorder="1"/>
    <xf numFmtId="3" fontId="2" fillId="0" borderId="44" xfId="0" applyNumberFormat="1" applyFont="1" applyBorder="1"/>
    <xf numFmtId="0" fontId="12" fillId="0" borderId="45" xfId="0" applyFont="1" applyBorder="1"/>
    <xf numFmtId="3" fontId="2" fillId="0" borderId="46" xfId="0" applyNumberFormat="1" applyFont="1" applyBorder="1"/>
    <xf numFmtId="3" fontId="2" fillId="0" borderId="47" xfId="0" applyNumberFormat="1" applyFont="1" applyBorder="1"/>
    <xf numFmtId="3" fontId="2" fillId="0" borderId="48" xfId="0" applyNumberFormat="1" applyFont="1" applyBorder="1"/>
    <xf numFmtId="3" fontId="20" fillId="0" borderId="46" xfId="0" applyNumberFormat="1" applyFont="1" applyBorder="1"/>
    <xf numFmtId="3" fontId="20" fillId="0" borderId="47" xfId="0" applyNumberFormat="1" applyFont="1" applyBorder="1"/>
    <xf numFmtId="3" fontId="20" fillId="0" borderId="49" xfId="0" applyNumberFormat="1" applyFont="1" applyBorder="1"/>
    <xf numFmtId="1" fontId="12" fillId="0" borderId="50" xfId="0" applyNumberFormat="1" applyFont="1" applyBorder="1" applyAlignment="1">
      <alignment horizontal="right"/>
    </xf>
    <xf numFmtId="3" fontId="2" fillId="0" borderId="48" xfId="0" applyNumberFormat="1" applyFont="1" applyBorder="1" applyAlignment="1">
      <alignment horizontal="right"/>
    </xf>
    <xf numFmtId="0" fontId="25" fillId="0" borderId="0" xfId="0" applyFont="1" quotePrefix="1"/>
    <xf numFmtId="0" fontId="25" fillId="0" borderId="0" xfId="0" applyFont="1"/>
    <xf numFmtId="0" fontId="2" fillId="9" borderId="33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right"/>
    </xf>
    <xf numFmtId="0" fontId="7" fillId="9" borderId="52" xfId="0" applyFont="1" applyFill="1" applyBorder="1" applyAlignment="1">
      <alignment horizontal="right"/>
    </xf>
    <xf numFmtId="0" fontId="2" fillId="9" borderId="53" xfId="0" applyFont="1" applyFill="1" applyBorder="1" applyAlignment="1">
      <alignment horizontal="center" vertical="center" wrapText="1"/>
    </xf>
    <xf numFmtId="3" fontId="7" fillId="9" borderId="54" xfId="0" applyNumberFormat="1" applyFont="1" applyFill="1" applyBorder="1"/>
    <xf numFmtId="0" fontId="2" fillId="10" borderId="11" xfId="0" applyFont="1" applyFill="1" applyBorder="1" applyAlignment="1">
      <alignment horizontal="center"/>
    </xf>
    <xf numFmtId="0" fontId="25" fillId="0" borderId="55" xfId="0" applyFont="1" applyBorder="1"/>
    <xf numFmtId="0" fontId="25" fillId="0" borderId="56" xfId="0" applyFont="1" applyBorder="1"/>
    <xf numFmtId="3" fontId="2" fillId="0" borderId="38" xfId="0" applyNumberFormat="1" applyFont="1" applyFill="1" applyBorder="1" applyAlignment="1">
      <alignment horizontal="right"/>
    </xf>
    <xf numFmtId="0" fontId="12" fillId="8" borderId="12" xfId="0" applyFont="1" applyFill="1" applyBorder="1"/>
    <xf numFmtId="0" fontId="2" fillId="8" borderId="0" xfId="0" applyFont="1" applyFill="1"/>
    <xf numFmtId="0" fontId="2" fillId="8" borderId="12" xfId="0" applyFont="1" applyFill="1" applyBorder="1"/>
    <xf numFmtId="0" fontId="14" fillId="0" borderId="0" xfId="0" applyFont="1" applyFill="1" applyBorder="1"/>
    <xf numFmtId="0" fontId="14" fillId="0" borderId="1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7" fillId="0" borderId="26" xfId="0" applyFont="1" applyBorder="1"/>
    <xf numFmtId="0" fontId="14" fillId="0" borderId="6" xfId="0" applyFont="1" applyFill="1" applyBorder="1"/>
    <xf numFmtId="0" fontId="7" fillId="0" borderId="18" xfId="0" applyFont="1" applyFill="1" applyBorder="1"/>
    <xf numFmtId="0" fontId="12" fillId="0" borderId="46" xfId="0" applyFont="1" applyBorder="1"/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20" fillId="0" borderId="0" xfId="0" applyFont="1" applyBorder="1"/>
    <xf numFmtId="0" fontId="7" fillId="0" borderId="41" xfId="0" applyFont="1" applyFill="1" applyBorder="1"/>
    <xf numFmtId="0" fontId="12" fillId="0" borderId="3" xfId="0" applyFont="1" applyBorder="1"/>
    <xf numFmtId="0" fontId="6" fillId="0" borderId="0" xfId="0" applyFont="1" applyBorder="1"/>
    <xf numFmtId="167" fontId="12" fillId="8" borderId="0" xfId="0" applyNumberFormat="1" applyFont="1" applyFill="1" applyBorder="1"/>
    <xf numFmtId="167" fontId="2" fillId="8" borderId="0" xfId="0" applyNumberFormat="1" applyFont="1" applyFill="1" applyBorder="1"/>
    <xf numFmtId="3" fontId="2" fillId="8" borderId="1" xfId="0" applyNumberFormat="1" applyFont="1" applyFill="1" applyBorder="1"/>
    <xf numFmtId="3" fontId="2" fillId="8" borderId="0" xfId="0" applyNumberFormat="1" applyFont="1" applyFill="1" applyBorder="1"/>
    <xf numFmtId="0" fontId="2" fillId="8" borderId="1" xfId="0" applyFont="1" applyFill="1" applyBorder="1"/>
    <xf numFmtId="3" fontId="6" fillId="8" borderId="15" xfId="0" applyNumberFormat="1" applyFont="1" applyFill="1" applyBorder="1"/>
    <xf numFmtId="3" fontId="2" fillId="8" borderId="14" xfId="0" applyNumberFormat="1" applyFont="1" applyFill="1" applyBorder="1"/>
    <xf numFmtId="3" fontId="6" fillId="8" borderId="4" xfId="0" applyNumberFormat="1" applyFont="1" applyFill="1" applyBorder="1"/>
    <xf numFmtId="0" fontId="12" fillId="8" borderId="1" xfId="0" applyFont="1" applyFill="1" applyBorder="1"/>
    <xf numFmtId="3" fontId="12" fillId="8" borderId="1" xfId="0" applyNumberFormat="1" applyFont="1" applyFill="1" applyBorder="1"/>
    <xf numFmtId="3" fontId="13" fillId="8" borderId="15" xfId="0" applyNumberFormat="1" applyFont="1" applyFill="1" applyBorder="1"/>
    <xf numFmtId="3" fontId="12" fillId="8" borderId="14" xfId="0" applyNumberFormat="1" applyFont="1" applyFill="1" applyBorder="1"/>
    <xf numFmtId="3" fontId="13" fillId="8" borderId="4" xfId="0" applyNumberFormat="1" applyFont="1" applyFill="1" applyBorder="1"/>
    <xf numFmtId="0" fontId="2" fillId="8" borderId="28" xfId="0" applyFont="1" applyFill="1" applyBorder="1"/>
    <xf numFmtId="167" fontId="2" fillId="8" borderId="6" xfId="0" applyNumberFormat="1" applyFont="1" applyFill="1" applyBorder="1"/>
    <xf numFmtId="3" fontId="2" fillId="8" borderId="6" xfId="0" applyNumberFormat="1" applyFont="1" applyFill="1" applyBorder="1"/>
    <xf numFmtId="0" fontId="7" fillId="0" borderId="0" xfId="0" applyFont="1" applyFill="1" applyBorder="1"/>
    <xf numFmtId="0" fontId="7" fillId="0" borderId="1" xfId="0" applyFont="1" applyBorder="1"/>
    <xf numFmtId="164" fontId="2" fillId="0" borderId="0" xfId="18" applyFont="1" applyBorder="1"/>
    <xf numFmtId="164" fontId="2" fillId="0" borderId="0" xfId="0" applyNumberFormat="1" applyFont="1"/>
    <xf numFmtId="0" fontId="7" fillId="0" borderId="5" xfId="0" applyFont="1" applyBorder="1"/>
    <xf numFmtId="0" fontId="12" fillId="12" borderId="7" xfId="0" applyFont="1" applyFill="1" applyBorder="1" quotePrefix="1"/>
    <xf numFmtId="3" fontId="12" fillId="12" borderId="2" xfId="0" applyNumberFormat="1" applyFont="1" applyFill="1" applyBorder="1" quotePrefix="1"/>
    <xf numFmtId="3" fontId="12" fillId="12" borderId="9" xfId="0" applyNumberFormat="1" applyFont="1" applyFill="1" applyBorder="1" quotePrefix="1"/>
    <xf numFmtId="0" fontId="12" fillId="12" borderId="1" xfId="0" applyFont="1" applyFill="1" applyBorder="1" quotePrefix="1"/>
    <xf numFmtId="3" fontId="12" fillId="12" borderId="0" xfId="0" applyNumberFormat="1" applyFont="1" applyFill="1" applyBorder="1" quotePrefix="1"/>
    <xf numFmtId="3" fontId="12" fillId="12" borderId="4" xfId="0" applyNumberFormat="1" applyFont="1" applyFill="1" applyBorder="1" quotePrefix="1"/>
    <xf numFmtId="0" fontId="7" fillId="0" borderId="39" xfId="0" applyFont="1" applyBorder="1"/>
    <xf numFmtId="164" fontId="2" fillId="0" borderId="0" xfId="18" applyFont="1"/>
    <xf numFmtId="164" fontId="2" fillId="0" borderId="2" xfId="18" applyFont="1" applyBorder="1"/>
    <xf numFmtId="3" fontId="2" fillId="12" borderId="2" xfId="0" applyNumberFormat="1" applyFont="1" applyFill="1" applyBorder="1"/>
    <xf numFmtId="3" fontId="2" fillId="12" borderId="9" xfId="0" applyNumberFormat="1" applyFont="1" applyFill="1" applyBorder="1"/>
    <xf numFmtId="3" fontId="2" fillId="12" borderId="3" xfId="0" applyNumberFormat="1" applyFont="1" applyFill="1" applyBorder="1"/>
    <xf numFmtId="3" fontId="2" fillId="12" borderId="10" xfId="0" applyNumberFormat="1" applyFont="1" applyFill="1" applyBorder="1"/>
    <xf numFmtId="3" fontId="12" fillId="12" borderId="2" xfId="0" applyNumberFormat="1" applyFont="1" applyFill="1" applyBorder="1"/>
    <xf numFmtId="3" fontId="12" fillId="12" borderId="9" xfId="0" applyNumberFormat="1" applyFont="1" applyFill="1" applyBorder="1"/>
    <xf numFmtId="3" fontId="12" fillId="12" borderId="0" xfId="0" applyNumberFormat="1" applyFont="1" applyFill="1" applyBorder="1"/>
    <xf numFmtId="3" fontId="12" fillId="12" borderId="4" xfId="0" applyNumberFormat="1" applyFont="1" applyFill="1" applyBorder="1"/>
    <xf numFmtId="3" fontId="12" fillId="12" borderId="3" xfId="0" applyNumberFormat="1" applyFont="1" applyFill="1" applyBorder="1"/>
    <xf numFmtId="3" fontId="12" fillId="12" borderId="10" xfId="0" applyNumberFormat="1" applyFont="1" applyFill="1" applyBorder="1"/>
    <xf numFmtId="0" fontId="10" fillId="0" borderId="0" xfId="0" applyFont="1"/>
    <xf numFmtId="3" fontId="2" fillId="8" borderId="0" xfId="0" applyNumberFormat="1" applyFont="1" applyFill="1"/>
    <xf numFmtId="169" fontId="2" fillId="0" borderId="0" xfId="18" applyNumberFormat="1" applyFont="1"/>
    <xf numFmtId="0" fontId="2" fillId="9" borderId="12" xfId="0" applyFont="1" applyFill="1" applyBorder="1"/>
    <xf numFmtId="0" fontId="2" fillId="13" borderId="7" xfId="0" applyFont="1" applyFill="1" applyBorder="1"/>
    <xf numFmtId="3" fontId="2" fillId="9" borderId="0" xfId="0" applyNumberFormat="1" applyFont="1" applyFill="1"/>
    <xf numFmtId="0" fontId="14" fillId="0" borderId="8" xfId="0" applyFont="1" applyBorder="1" applyAlignment="1">
      <alignment horizontal="left" vertical="center"/>
    </xf>
    <xf numFmtId="0" fontId="2" fillId="6" borderId="0" xfId="0" applyFont="1" applyFill="1"/>
    <xf numFmtId="3" fontId="12" fillId="10" borderId="0" xfId="0" applyNumberFormat="1" applyFont="1" applyFill="1"/>
    <xf numFmtId="167" fontId="2" fillId="11" borderId="0" xfId="0" applyNumberFormat="1" applyFont="1" applyFill="1" applyBorder="1"/>
    <xf numFmtId="0" fontId="2" fillId="14" borderId="0" xfId="0" applyFont="1" applyFill="1"/>
    <xf numFmtId="3" fontId="2" fillId="14" borderId="0" xfId="0" applyNumberFormat="1" applyFont="1" applyFill="1"/>
    <xf numFmtId="167" fontId="2" fillId="14" borderId="0" xfId="0" applyNumberFormat="1" applyFont="1" applyFill="1"/>
    <xf numFmtId="167" fontId="2" fillId="14" borderId="53" xfId="0" applyNumberFormat="1" applyFont="1" applyFill="1" applyBorder="1"/>
    <xf numFmtId="0" fontId="5" fillId="8" borderId="0" xfId="0" applyFont="1" applyFill="1"/>
    <xf numFmtId="0" fontId="12" fillId="10" borderId="0" xfId="0" applyFont="1" applyFill="1" applyBorder="1"/>
    <xf numFmtId="166" fontId="2" fillId="0" borderId="0" xfId="15" applyNumberFormat="1" applyFont="1" applyBorder="1"/>
    <xf numFmtId="166" fontId="2" fillId="8" borderId="0" xfId="15" applyNumberFormat="1" applyFont="1" applyFill="1"/>
    <xf numFmtId="3" fontId="2" fillId="0" borderId="57" xfId="0" applyNumberFormat="1" applyFont="1" applyBorder="1"/>
    <xf numFmtId="3" fontId="2" fillId="0" borderId="58" xfId="0" applyNumberFormat="1" applyFont="1" applyBorder="1"/>
    <xf numFmtId="3" fontId="2" fillId="0" borderId="59" xfId="0" applyNumberFormat="1" applyFont="1" applyBorder="1"/>
    <xf numFmtId="3" fontId="2" fillId="0" borderId="60" xfId="0" applyNumberFormat="1" applyFont="1" applyBorder="1"/>
    <xf numFmtId="3" fontId="7" fillId="0" borderId="61" xfId="0" applyNumberFormat="1" applyFont="1" applyBorder="1"/>
    <xf numFmtId="3" fontId="7" fillId="0" borderId="62" xfId="0" applyNumberFormat="1" applyFont="1" applyBorder="1"/>
    <xf numFmtId="166" fontId="7" fillId="0" borderId="61" xfId="0" applyNumberFormat="1" applyFont="1" applyBorder="1" applyAlignment="1">
      <alignment horizontal="center"/>
    </xf>
    <xf numFmtId="166" fontId="7" fillId="0" borderId="62" xfId="0" applyNumberFormat="1" applyFont="1" applyBorder="1" applyAlignment="1">
      <alignment horizontal="center"/>
    </xf>
    <xf numFmtId="0" fontId="7" fillId="0" borderId="10" xfId="0" applyFont="1" applyBorder="1"/>
    <xf numFmtId="0" fontId="7" fillId="11" borderId="0" xfId="0" applyFont="1" applyFill="1"/>
    <xf numFmtId="0" fontId="12" fillId="12" borderId="2" xfId="0" applyFont="1" applyFill="1" applyBorder="1" quotePrefix="1"/>
    <xf numFmtId="0" fontId="12" fillId="12" borderId="0" xfId="0" applyFont="1" applyFill="1" applyBorder="1" quotePrefix="1"/>
    <xf numFmtId="0" fontId="2" fillId="8" borderId="6" xfId="0" applyFont="1" applyFill="1" applyBorder="1" applyAlignment="1">
      <alignment horizontal="center"/>
    </xf>
    <xf numFmtId="0" fontId="7" fillId="8" borderId="0" xfId="0" applyFont="1" applyFill="1"/>
    <xf numFmtId="0" fontId="7" fillId="8" borderId="3" xfId="0" applyFont="1" applyFill="1" applyBorder="1"/>
    <xf numFmtId="0" fontId="2" fillId="8" borderId="2" xfId="0" applyFont="1" applyFill="1" applyBorder="1"/>
    <xf numFmtId="0" fontId="7" fillId="8" borderId="6" xfId="0" applyFont="1" applyFill="1" applyBorder="1"/>
    <xf numFmtId="0" fontId="7" fillId="8" borderId="0" xfId="0" applyFont="1" applyFill="1" applyBorder="1"/>
    <xf numFmtId="164" fontId="2" fillId="8" borderId="0" xfId="18" applyFont="1" applyFill="1"/>
    <xf numFmtId="0" fontId="2" fillId="8" borderId="5" xfId="0" applyFont="1" applyFill="1" applyBorder="1" applyAlignment="1">
      <alignment horizontal="left"/>
    </xf>
    <xf numFmtId="167" fontId="2" fillId="14" borderId="41" xfId="0" applyNumberFormat="1" applyFont="1" applyFill="1" applyBorder="1"/>
    <xf numFmtId="167" fontId="2" fillId="14" borderId="46" xfId="0" applyNumberFormat="1" applyFont="1" applyFill="1" applyBorder="1"/>
    <xf numFmtId="0" fontId="7" fillId="14" borderId="0" xfId="0" applyFont="1" applyFill="1"/>
    <xf numFmtId="0" fontId="7" fillId="0" borderId="0" xfId="0" applyFont="1" applyAlignment="1">
      <alignment wrapText="1"/>
    </xf>
    <xf numFmtId="164" fontId="2" fillId="8" borderId="0" xfId="18" applyFont="1" applyFill="1" applyBorder="1"/>
    <xf numFmtId="3" fontId="7" fillId="0" borderId="0" xfId="0" applyNumberFormat="1" applyFont="1"/>
    <xf numFmtId="0" fontId="7" fillId="0" borderId="3" xfId="0" applyFont="1" applyBorder="1" applyAlignment="1">
      <alignment wrapText="1"/>
    </xf>
    <xf numFmtId="0" fontId="12" fillId="12" borderId="7" xfId="0" applyFont="1" applyFill="1" applyBorder="1"/>
    <xf numFmtId="0" fontId="12" fillId="12" borderId="1" xfId="0" applyFont="1" applyFill="1" applyBorder="1"/>
    <xf numFmtId="0" fontId="12" fillId="12" borderId="13" xfId="0" applyFont="1" applyFill="1" applyBorder="1"/>
    <xf numFmtId="3" fontId="12" fillId="12" borderId="7" xfId="0" applyNumberFormat="1" applyFont="1" applyFill="1" applyBorder="1"/>
    <xf numFmtId="3" fontId="12" fillId="12" borderId="1" xfId="0" applyNumberFormat="1" applyFont="1" applyFill="1" applyBorder="1"/>
    <xf numFmtId="3" fontId="12" fillId="12" borderId="13" xfId="0" applyNumberFormat="1" applyFont="1" applyFill="1" applyBorder="1"/>
    <xf numFmtId="3" fontId="7" fillId="8" borderId="0" xfId="0" applyNumberFormat="1" applyFont="1" applyFill="1" applyBorder="1"/>
    <xf numFmtId="164" fontId="2" fillId="0" borderId="0" xfId="18" applyFont="1" applyFill="1" applyBorder="1"/>
    <xf numFmtId="0" fontId="12" fillId="5" borderId="7" xfId="0" applyFont="1" applyFill="1" applyBorder="1" quotePrefix="1"/>
    <xf numFmtId="0" fontId="12" fillId="5" borderId="2" xfId="0" applyFont="1" applyFill="1" applyBorder="1" quotePrefix="1"/>
    <xf numFmtId="3" fontId="12" fillId="5" borderId="2" xfId="0" applyNumberFormat="1" applyFont="1" applyFill="1" applyBorder="1" quotePrefix="1"/>
    <xf numFmtId="0" fontId="12" fillId="5" borderId="1" xfId="0" applyFont="1" applyFill="1" applyBorder="1" quotePrefix="1"/>
    <xf numFmtId="0" fontId="12" fillId="5" borderId="0" xfId="0" applyFont="1" applyFill="1" applyBorder="1" quotePrefix="1"/>
    <xf numFmtId="3" fontId="12" fillId="5" borderId="0" xfId="0" applyNumberFormat="1" applyFont="1" applyFill="1" applyBorder="1" quotePrefix="1"/>
    <xf numFmtId="0" fontId="2" fillId="10" borderId="28" xfId="0" applyNumberFormat="1" applyFont="1" applyFill="1" applyBorder="1"/>
    <xf numFmtId="3" fontId="2" fillId="0" borderId="0" xfId="0" applyNumberFormat="1" applyFont="1" applyAlignment="1">
      <alignment horizontal="right"/>
    </xf>
    <xf numFmtId="0" fontId="2" fillId="15" borderId="0" xfId="0" applyFont="1" applyFill="1"/>
    <xf numFmtId="0" fontId="2" fillId="13" borderId="0" xfId="0" applyFont="1" applyFill="1" applyBorder="1"/>
    <xf numFmtId="0" fontId="2" fillId="16" borderId="0" xfId="0" applyFont="1" applyFill="1" applyBorder="1"/>
    <xf numFmtId="0" fontId="2" fillId="15" borderId="0" xfId="0" applyFont="1" applyFill="1" applyBorder="1"/>
    <xf numFmtId="0" fontId="2" fillId="8" borderId="3" xfId="0" applyFont="1" applyFill="1" applyBorder="1"/>
    <xf numFmtId="0" fontId="7" fillId="0" borderId="0" xfId="0" applyFont="1" applyAlignment="1">
      <alignment horizontal="center"/>
    </xf>
    <xf numFmtId="0" fontId="6" fillId="6" borderId="10" xfId="0" applyFont="1" applyFill="1" applyBorder="1" applyAlignment="1">
      <alignment horizontal="center"/>
    </xf>
    <xf numFmtId="3" fontId="7" fillId="0" borderId="7" xfId="0" applyNumberFormat="1" applyFont="1" applyBorder="1"/>
    <xf numFmtId="3" fontId="7" fillId="0" borderId="9" xfId="0" applyNumberFormat="1" applyFont="1" applyBorder="1"/>
    <xf numFmtId="0" fontId="2" fillId="16" borderId="4" xfId="0" applyFont="1" applyFill="1" applyBorder="1"/>
    <xf numFmtId="0" fontId="2" fillId="8" borderId="9" xfId="0" applyFont="1" applyFill="1" applyBorder="1"/>
    <xf numFmtId="0" fontId="2" fillId="8" borderId="4" xfId="0" applyFont="1" applyFill="1" applyBorder="1"/>
    <xf numFmtId="0" fontId="12" fillId="8" borderId="4" xfId="0" applyFont="1" applyFill="1" applyBorder="1"/>
    <xf numFmtId="0" fontId="2" fillId="15" borderId="4" xfId="0" applyFont="1" applyFill="1" applyBorder="1"/>
    <xf numFmtId="0" fontId="2" fillId="13" borderId="4" xfId="0" applyFont="1" applyFill="1" applyBorder="1"/>
    <xf numFmtId="0" fontId="2" fillId="8" borderId="10" xfId="0" applyFont="1" applyFill="1" applyBorder="1"/>
    <xf numFmtId="3" fontId="12" fillId="8" borderId="0" xfId="0" applyNumberFormat="1" applyFont="1" applyFill="1"/>
    <xf numFmtId="3" fontId="6" fillId="0" borderId="24" xfId="0" applyNumberFormat="1" applyFont="1" applyBorder="1"/>
    <xf numFmtId="3" fontId="6" fillId="0" borderId="3" xfId="0" applyNumberFormat="1" applyFont="1" applyBorder="1"/>
    <xf numFmtId="3" fontId="7" fillId="0" borderId="13" xfId="0" applyNumberFormat="1" applyFont="1" applyBorder="1"/>
    <xf numFmtId="3" fontId="8" fillId="0" borderId="10" xfId="0" applyNumberFormat="1" applyFont="1" applyBorder="1"/>
    <xf numFmtId="3" fontId="2" fillId="14" borderId="2" xfId="0" applyNumberFormat="1" applyFont="1" applyFill="1" applyBorder="1"/>
    <xf numFmtId="3" fontId="2" fillId="14" borderId="63" xfId="0" applyNumberFormat="1" applyFont="1" applyFill="1" applyBorder="1"/>
    <xf numFmtId="3" fontId="2" fillId="8" borderId="59" xfId="0" applyNumberFormat="1" applyFont="1" applyFill="1" applyBorder="1"/>
    <xf numFmtId="3" fontId="2" fillId="8" borderId="64" xfId="0" applyNumberFormat="1" applyFont="1" applyFill="1" applyBorder="1"/>
    <xf numFmtId="3" fontId="2" fillId="8" borderId="60" xfId="0" applyNumberFormat="1" applyFont="1" applyFill="1" applyBorder="1"/>
    <xf numFmtId="3" fontId="2" fillId="8" borderId="57" xfId="0" applyNumberFormat="1" applyFont="1" applyFill="1" applyBorder="1"/>
    <xf numFmtId="3" fontId="2" fillId="8" borderId="65" xfId="0" applyNumberFormat="1" applyFont="1" applyFill="1" applyBorder="1"/>
    <xf numFmtId="3" fontId="2" fillId="8" borderId="58" xfId="0" applyNumberFormat="1" applyFont="1" applyFill="1" applyBorder="1"/>
    <xf numFmtId="3" fontId="12" fillId="8" borderId="57" xfId="0" applyNumberFormat="1" applyFont="1" applyFill="1" applyBorder="1"/>
    <xf numFmtId="3" fontId="12" fillId="8" borderId="65" xfId="0" applyNumberFormat="1" applyFont="1" applyFill="1" applyBorder="1"/>
    <xf numFmtId="3" fontId="12" fillId="8" borderId="58" xfId="0" applyNumberFormat="1" applyFont="1" applyFill="1" applyBorder="1"/>
    <xf numFmtId="3" fontId="2" fillId="16" borderId="57" xfId="0" applyNumberFormat="1" applyFont="1" applyFill="1" applyBorder="1"/>
    <xf numFmtId="3" fontId="2" fillId="16" borderId="65" xfId="0" applyNumberFormat="1" applyFont="1" applyFill="1" applyBorder="1"/>
    <xf numFmtId="3" fontId="2" fillId="16" borderId="58" xfId="0" applyNumberFormat="1" applyFont="1" applyFill="1" applyBorder="1"/>
    <xf numFmtId="3" fontId="2" fillId="15" borderId="57" xfId="0" applyNumberFormat="1" applyFont="1" applyFill="1" applyBorder="1"/>
    <xf numFmtId="3" fontId="2" fillId="15" borderId="65" xfId="0" applyNumberFormat="1" applyFont="1" applyFill="1" applyBorder="1"/>
    <xf numFmtId="3" fontId="2" fillId="15" borderId="58" xfId="0" applyNumberFormat="1" applyFont="1" applyFill="1" applyBorder="1"/>
    <xf numFmtId="3" fontId="2" fillId="13" borderId="57" xfId="0" applyNumberFormat="1" applyFont="1" applyFill="1" applyBorder="1"/>
    <xf numFmtId="3" fontId="2" fillId="13" borderId="65" xfId="0" applyNumberFormat="1" applyFont="1" applyFill="1" applyBorder="1"/>
    <xf numFmtId="3" fontId="2" fillId="13" borderId="58" xfId="0" applyNumberFormat="1" applyFont="1" applyFill="1" applyBorder="1"/>
    <xf numFmtId="3" fontId="2" fillId="8" borderId="66" xfId="0" applyNumberFormat="1" applyFont="1" applyFill="1" applyBorder="1"/>
    <xf numFmtId="3" fontId="2" fillId="8" borderId="67" xfId="0" applyNumberFormat="1" applyFont="1" applyFill="1" applyBorder="1"/>
    <xf numFmtId="3" fontId="2" fillId="8" borderId="68" xfId="0" applyNumberFormat="1" applyFont="1" applyFill="1" applyBorder="1"/>
    <xf numFmtId="3" fontId="2" fillId="8" borderId="69" xfId="0" applyNumberFormat="1" applyFont="1" applyFill="1" applyBorder="1"/>
    <xf numFmtId="3" fontId="2" fillId="16" borderId="14" xfId="0" applyNumberFormat="1" applyFont="1" applyFill="1" applyBorder="1"/>
    <xf numFmtId="3" fontId="2" fillId="15" borderId="14" xfId="0" applyNumberFormat="1" applyFont="1" applyFill="1" applyBorder="1"/>
    <xf numFmtId="3" fontId="2" fillId="13" borderId="14" xfId="0" applyNumberFormat="1" applyFont="1" applyFill="1" applyBorder="1"/>
    <xf numFmtId="3" fontId="2" fillId="8" borderId="16" xfId="0" applyNumberFormat="1" applyFont="1" applyFill="1" applyBorder="1"/>
    <xf numFmtId="0" fontId="10" fillId="0" borderId="39" xfId="0" applyFont="1" applyBorder="1"/>
    <xf numFmtId="0" fontId="2" fillId="12" borderId="7" xfId="0" applyFont="1" applyFill="1" applyBorder="1"/>
    <xf numFmtId="3" fontId="2" fillId="12" borderId="7" xfId="0" applyNumberFormat="1" applyFont="1" applyFill="1" applyBorder="1"/>
    <xf numFmtId="3" fontId="2" fillId="12" borderId="13" xfId="0" applyNumberFormat="1" applyFont="1" applyFill="1" applyBorder="1"/>
    <xf numFmtId="164" fontId="7" fillId="0" borderId="0" xfId="18" applyFont="1" applyBorder="1"/>
    <xf numFmtId="164" fontId="7" fillId="0" borderId="4" xfId="18" applyFont="1" applyBorder="1"/>
    <xf numFmtId="164" fontId="2" fillId="0" borderId="9" xfId="18" applyFont="1" applyBorder="1"/>
    <xf numFmtId="164" fontId="2" fillId="0" borderId="4" xfId="18" applyFont="1" applyBorder="1"/>
    <xf numFmtId="164" fontId="2" fillId="0" borderId="3" xfId="18" applyFont="1" applyBorder="1"/>
    <xf numFmtId="164" fontId="2" fillId="0" borderId="10" xfId="18" applyFont="1" applyBorder="1"/>
    <xf numFmtId="0" fontId="12" fillId="12" borderId="11" xfId="0" applyFont="1" applyFill="1" applyBorder="1" quotePrefix="1"/>
    <xf numFmtId="0" fontId="12" fillId="12" borderId="12" xfId="0" applyFont="1" applyFill="1" applyBorder="1" quotePrefix="1"/>
    <xf numFmtId="0" fontId="12" fillId="0" borderId="12" xfId="0" applyFont="1" applyBorder="1" quotePrefix="1"/>
    <xf numFmtId="0" fontId="12" fillId="0" borderId="8" xfId="0" applyFont="1" applyBorder="1" quotePrefix="1"/>
    <xf numFmtId="0" fontId="10" fillId="0" borderId="12" xfId="0" applyFont="1" applyBorder="1" quotePrefix="1"/>
    <xf numFmtId="0" fontId="12" fillId="0" borderId="11" xfId="0" applyFont="1" applyBorder="1" quotePrefix="1"/>
    <xf numFmtId="0" fontId="10" fillId="0" borderId="11" xfId="0" applyFont="1" applyBorder="1" quotePrefix="1"/>
    <xf numFmtId="164" fontId="2" fillId="0" borderId="0" xfId="0" applyNumberFormat="1" applyFont="1"/>
    <xf numFmtId="0" fontId="10" fillId="14" borderId="12" xfId="0" applyFont="1" applyFill="1" applyBorder="1" quotePrefix="1"/>
    <xf numFmtId="164" fontId="7" fillId="14" borderId="2" xfId="18" applyFont="1" applyFill="1" applyBorder="1"/>
    <xf numFmtId="164" fontId="7" fillId="14" borderId="9" xfId="18" applyFont="1" applyFill="1" applyBorder="1"/>
    <xf numFmtId="0" fontId="10" fillId="14" borderId="11" xfId="0" applyFont="1" applyFill="1" applyBorder="1" quotePrefix="1"/>
    <xf numFmtId="0" fontId="12" fillId="0" borderId="0" xfId="0" applyFont="1" applyBorder="1" quotePrefix="1"/>
    <xf numFmtId="164" fontId="12" fillId="8" borderId="0" xfId="18" applyFont="1" applyFill="1" applyBorder="1" quotePrefix="1"/>
    <xf numFmtId="0" fontId="12" fillId="8" borderId="12" xfId="0" applyFont="1" applyFill="1" applyBorder="1" applyAlignment="1" quotePrefix="1">
      <alignment horizontal="right"/>
    </xf>
    <xf numFmtId="164" fontId="12" fillId="8" borderId="4" xfId="18" applyFont="1" applyFill="1" applyBorder="1" quotePrefix="1"/>
    <xf numFmtId="0" fontId="2" fillId="0" borderId="0" xfId="0" applyFont="1" applyBorder="1" applyAlignment="1">
      <alignment horizontal="center" wrapText="1"/>
    </xf>
    <xf numFmtId="0" fontId="2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1" fontId="2" fillId="8" borderId="0" xfId="0" applyNumberFormat="1" applyFont="1" applyFill="1" applyBorder="1"/>
    <xf numFmtId="167" fontId="12" fillId="0" borderId="0" xfId="0" applyNumberFormat="1" applyFont="1" applyFill="1" applyBorder="1"/>
    <xf numFmtId="0" fontId="7" fillId="8" borderId="8" xfId="0" applyFont="1" applyFill="1" applyBorder="1"/>
    <xf numFmtId="0" fontId="7" fillId="8" borderId="13" xfId="0" applyFont="1" applyFill="1" applyBorder="1"/>
    <xf numFmtId="3" fontId="2" fillId="8" borderId="13" xfId="0" applyNumberFormat="1" applyFont="1" applyFill="1" applyBorder="1"/>
    <xf numFmtId="3" fontId="6" fillId="8" borderId="24" xfId="0" applyNumberFormat="1" applyFont="1" applyFill="1" applyBorder="1"/>
    <xf numFmtId="3" fontId="2" fillId="8" borderId="3" xfId="0" applyNumberFormat="1" applyFont="1" applyFill="1" applyBorder="1"/>
    <xf numFmtId="3" fontId="6" fillId="8" borderId="3" xfId="0" applyNumberFormat="1" applyFont="1" applyFill="1" applyBorder="1"/>
    <xf numFmtId="3" fontId="6" fillId="8" borderId="10" xfId="0" applyNumberFormat="1" applyFont="1" applyFill="1" applyBorder="1"/>
    <xf numFmtId="167" fontId="2" fillId="14" borderId="1" xfId="0" applyNumberFormat="1" applyFont="1" applyFill="1" applyBorder="1"/>
    <xf numFmtId="0" fontId="2" fillId="8" borderId="13" xfId="0" applyFont="1" applyFill="1" applyBorder="1"/>
    <xf numFmtId="167" fontId="2" fillId="14" borderId="3" xfId="0" applyNumberFormat="1" applyFont="1" applyFill="1" applyBorder="1"/>
    <xf numFmtId="3" fontId="2" fillId="0" borderId="6" xfId="0" applyNumberFormat="1" applyFont="1" applyBorder="1" applyAlignment="1">
      <alignment horizontal="right"/>
    </xf>
    <xf numFmtId="3" fontId="7" fillId="0" borderId="18" xfId="0" applyNumberFormat="1" applyFont="1" applyFill="1" applyBorder="1"/>
    <xf numFmtId="167" fontId="7" fillId="0" borderId="41" xfId="0" applyNumberFormat="1" applyFont="1" applyFill="1" applyBorder="1"/>
    <xf numFmtId="0" fontId="12" fillId="0" borderId="0" xfId="0" applyFont="1" quotePrefix="1"/>
    <xf numFmtId="171" fontId="2" fillId="0" borderId="28" xfId="18" applyNumberFormat="1" applyFont="1" applyFill="1" applyBorder="1"/>
    <xf numFmtId="169" fontId="2" fillId="10" borderId="0" xfId="18" applyNumberFormat="1" applyFont="1" applyFill="1"/>
    <xf numFmtId="165" fontId="2" fillId="0" borderId="4" xfId="0" applyNumberFormat="1" applyFont="1" applyBorder="1"/>
    <xf numFmtId="170" fontId="2" fillId="0" borderId="28" xfId="18" applyNumberFormat="1" applyFont="1" applyFill="1" applyBorder="1"/>
    <xf numFmtId="0" fontId="2" fillId="12" borderId="8" xfId="0" applyFont="1" applyFill="1" applyBorder="1"/>
    <xf numFmtId="0" fontId="2" fillId="0" borderId="0" xfId="0" applyFont="1" applyBorder="1" applyAlignment="1">
      <alignment wrapText="1"/>
    </xf>
    <xf numFmtId="0" fontId="14" fillId="0" borderId="0" xfId="0" applyFont="1" applyBorder="1"/>
    <xf numFmtId="0" fontId="2" fillId="0" borderId="10" xfId="0" applyFont="1" applyBorder="1" applyAlignment="1">
      <alignment wrapText="1"/>
    </xf>
    <xf numFmtId="165" fontId="2" fillId="0" borderId="1" xfId="0" applyNumberFormat="1" applyFont="1" applyBorder="1"/>
    <xf numFmtId="165" fontId="2" fillId="0" borderId="13" xfId="0" applyNumberFormat="1" applyFont="1" applyBorder="1"/>
    <xf numFmtId="165" fontId="2" fillId="0" borderId="3" xfId="0" applyNumberFormat="1" applyFont="1" applyBorder="1"/>
    <xf numFmtId="165" fontId="2" fillId="0" borderId="1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2" fillId="10" borderId="0" xfId="0" applyNumberFormat="1" applyFont="1" applyFill="1" applyBorder="1"/>
    <xf numFmtId="4" fontId="2" fillId="0" borderId="0" xfId="0" applyNumberFormat="1" applyFont="1" applyBorder="1"/>
    <xf numFmtId="167" fontId="2" fillId="0" borderId="0" xfId="0" applyNumberFormat="1" applyFont="1" applyBorder="1"/>
    <xf numFmtId="167" fontId="2" fillId="0" borderId="2" xfId="0" applyNumberFormat="1" applyFont="1" applyBorder="1"/>
    <xf numFmtId="4" fontId="7" fillId="0" borderId="17" xfId="0" applyNumberFormat="1" applyFont="1" applyBorder="1"/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/>
    <xf numFmtId="4" fontId="2" fillId="0" borderId="9" xfId="0" applyNumberFormat="1" applyFont="1" applyBorder="1"/>
    <xf numFmtId="4" fontId="2" fillId="0" borderId="3" xfId="0" applyNumberFormat="1" applyFont="1" applyBorder="1"/>
    <xf numFmtId="4" fontId="2" fillId="0" borderId="2" xfId="0" applyNumberFormat="1" applyFont="1" applyFill="1" applyBorder="1"/>
    <xf numFmtId="4" fontId="2" fillId="10" borderId="0" xfId="0" applyNumberFormat="1" applyFont="1" applyFill="1" applyBorder="1"/>
    <xf numFmtId="4" fontId="2" fillId="10" borderId="4" xfId="0" applyNumberFormat="1" applyFont="1" applyFill="1" applyBorder="1"/>
    <xf numFmtId="0" fontId="7" fillId="0" borderId="28" xfId="0" applyFont="1" applyBorder="1"/>
    <xf numFmtId="4" fontId="7" fillId="0" borderId="6" xfId="0" applyNumberFormat="1" applyFont="1" applyBorder="1"/>
    <xf numFmtId="3" fontId="2" fillId="10" borderId="18" xfId="0" applyNumberFormat="1" applyFont="1" applyFill="1" applyBorder="1"/>
    <xf numFmtId="3" fontId="2" fillId="10" borderId="11" xfId="18" applyNumberFormat="1" applyFont="1" applyFill="1" applyBorder="1"/>
    <xf numFmtId="172" fontId="2" fillId="0" borderId="11" xfId="18" applyNumberFormat="1" applyFont="1" applyFill="1" applyBorder="1"/>
    <xf numFmtId="172" fontId="2" fillId="0" borderId="28" xfId="18" applyNumberFormat="1" applyFont="1" applyFill="1" applyBorder="1"/>
    <xf numFmtId="4" fontId="2" fillId="0" borderId="2" xfId="18" applyNumberFormat="1" applyFont="1" applyBorder="1"/>
    <xf numFmtId="4" fontId="2" fillId="0" borderId="9" xfId="18" applyNumberFormat="1" applyFont="1" applyBorder="1"/>
    <xf numFmtId="164" fontId="7" fillId="0" borderId="6" xfId="0" applyNumberFormat="1" applyFont="1" applyBorder="1"/>
    <xf numFmtId="0" fontId="2" fillId="0" borderId="0" xfId="0" applyFont="1" applyFill="1" applyAlignment="1">
      <alignment horizontal="right"/>
    </xf>
    <xf numFmtId="0" fontId="23" fillId="4" borderId="1" xfId="20" applyFont="1" applyFill="1" applyBorder="1" applyAlignment="1">
      <alignment horizontal="left" indent="1"/>
      <protection/>
    </xf>
    <xf numFmtId="0" fontId="20" fillId="4" borderId="0" xfId="20" applyFont="1" applyFill="1" applyBorder="1">
      <alignment/>
      <protection/>
    </xf>
    <xf numFmtId="165" fontId="23" fillId="0" borderId="0" xfId="0" applyNumberFormat="1" applyFont="1" applyBorder="1"/>
    <xf numFmtId="164" fontId="2" fillId="10" borderId="0" xfId="18" applyFont="1" applyFill="1" applyBorder="1"/>
    <xf numFmtId="164" fontId="12" fillId="10" borderId="0" xfId="18" applyFont="1" applyFill="1" applyBorder="1"/>
    <xf numFmtId="9" fontId="12" fillId="10" borderId="0" xfId="15" applyFont="1" applyFill="1" applyBorder="1"/>
    <xf numFmtId="3" fontId="10" fillId="9" borderId="54" xfId="0" applyNumberFormat="1" applyFont="1" applyFill="1" applyBorder="1"/>
    <xf numFmtId="165" fontId="7" fillId="0" borderId="32" xfId="0" applyNumberFormat="1" applyFont="1" applyBorder="1"/>
    <xf numFmtId="165" fontId="7" fillId="0" borderId="51" xfId="0" applyNumberFormat="1" applyFont="1" applyBorder="1"/>
    <xf numFmtId="165" fontId="7" fillId="0" borderId="70" xfId="0" applyNumberFormat="1" applyFont="1" applyBorder="1"/>
    <xf numFmtId="0" fontId="2" fillId="0" borderId="6" xfId="0" applyFont="1" applyBorder="1" applyAlignment="1">
      <alignment horizontal="right"/>
    </xf>
    <xf numFmtId="3" fontId="7" fillId="0" borderId="6" xfId="0" applyNumberFormat="1" applyFont="1" applyFill="1" applyBorder="1"/>
    <xf numFmtId="3" fontId="2" fillId="14" borderId="6" xfId="0" applyNumberFormat="1" applyFont="1" applyFill="1" applyBorder="1"/>
    <xf numFmtId="3" fontId="7" fillId="14" borderId="6" xfId="0" applyNumberFormat="1" applyFont="1" applyFill="1" applyBorder="1"/>
    <xf numFmtId="0" fontId="2" fillId="17" borderId="0" xfId="0" applyFont="1" applyFill="1" applyBorder="1"/>
    <xf numFmtId="166" fontId="2" fillId="17" borderId="0" xfId="15" applyNumberFormat="1" applyFont="1" applyFill="1" applyBorder="1"/>
    <xf numFmtId="0" fontId="2" fillId="17" borderId="71" xfId="0" applyFont="1" applyFill="1" applyBorder="1"/>
    <xf numFmtId="166" fontId="2" fillId="17" borderId="71" xfId="15" applyNumberFormat="1" applyFont="1" applyFill="1" applyBorder="1"/>
    <xf numFmtId="0" fontId="12" fillId="17" borderId="0" xfId="0" applyFont="1" applyFill="1" applyBorder="1"/>
    <xf numFmtId="166" fontId="12" fillId="17" borderId="0" xfId="15" applyNumberFormat="1" applyFont="1" applyFill="1" applyBorder="1"/>
    <xf numFmtId="166" fontId="2" fillId="10" borderId="0" xfId="15" applyNumberFormat="1" applyFont="1" applyFill="1"/>
    <xf numFmtId="0" fontId="12" fillId="8" borderId="0" xfId="0" applyFont="1" applyFill="1"/>
    <xf numFmtId="3" fontId="12" fillId="0" borderId="0" xfId="0" applyNumberFormat="1" applyFont="1"/>
    <xf numFmtId="3" fontId="2" fillId="0" borderId="0" xfId="0" applyNumberFormat="1" applyFont="1" applyFill="1"/>
    <xf numFmtId="4" fontId="12" fillId="10" borderId="0" xfId="20" applyNumberFormat="1" applyFont="1" applyFill="1" applyBorder="1">
      <alignment/>
      <protection/>
    </xf>
    <xf numFmtId="165" fontId="2" fillId="18" borderId="0" xfId="0" applyNumberFormat="1" applyFont="1" applyFill="1" applyBorder="1"/>
    <xf numFmtId="165" fontId="23" fillId="18" borderId="0" xfId="0" applyNumberFormat="1" applyFont="1" applyFill="1" applyBorder="1"/>
    <xf numFmtId="0" fontId="7" fillId="0" borderId="53" xfId="0" applyFont="1" applyBorder="1"/>
    <xf numFmtId="3" fontId="2" fillId="0" borderId="72" xfId="0" applyNumberFormat="1" applyFont="1" applyBorder="1"/>
    <xf numFmtId="4" fontId="7" fillId="0" borderId="53" xfId="0" applyNumberFormat="1" applyFont="1" applyBorder="1"/>
    <xf numFmtId="0" fontId="24" fillId="0" borderId="0" xfId="0" applyFont="1"/>
    <xf numFmtId="168" fontId="2" fillId="6" borderId="0" xfId="0" applyNumberFormat="1" applyFont="1" applyFill="1"/>
    <xf numFmtId="9" fontId="2" fillId="0" borderId="0" xfId="0" applyNumberFormat="1" applyFont="1" applyFill="1"/>
    <xf numFmtId="164" fontId="2" fillId="0" borderId="0" xfId="18" applyFont="1" applyFill="1"/>
    <xf numFmtId="3" fontId="2" fillId="0" borderId="0" xfId="0" applyNumberFormat="1" applyFont="1" applyFill="1" applyBorder="1"/>
    <xf numFmtId="164" fontId="12" fillId="0" borderId="0" xfId="18" applyFont="1"/>
    <xf numFmtId="9" fontId="2" fillId="0" borderId="0" xfId="15" applyFont="1"/>
    <xf numFmtId="3" fontId="7" fillId="0" borderId="53" xfId="0" applyNumberFormat="1" applyFont="1" applyBorder="1"/>
    <xf numFmtId="0" fontId="13" fillId="0" borderId="0" xfId="0" applyFont="1"/>
    <xf numFmtId="0" fontId="2" fillId="0" borderId="13" xfId="0" applyFont="1" applyBorder="1"/>
    <xf numFmtId="3" fontId="2" fillId="0" borderId="73" xfId="0" applyNumberFormat="1" applyFont="1" applyFill="1" applyBorder="1"/>
    <xf numFmtId="0" fontId="2" fillId="0" borderId="56" xfId="0" applyFont="1" applyBorder="1"/>
    <xf numFmtId="0" fontId="2" fillId="19" borderId="0" xfId="0" applyFont="1" applyFill="1"/>
    <xf numFmtId="0" fontId="0" fillId="20" borderId="74" xfId="0" applyFill="1" applyBorder="1"/>
    <xf numFmtId="0" fontId="26" fillId="0" borderId="0" xfId="0" applyFont="1"/>
    <xf numFmtId="0" fontId="0" fillId="21" borderId="74" xfId="0" applyFill="1" applyBorder="1"/>
    <xf numFmtId="0" fontId="0" fillId="10" borderId="75" xfId="0" applyFill="1" applyBorder="1"/>
    <xf numFmtId="3" fontId="2" fillId="10" borderId="13" xfId="0" applyNumberFormat="1" applyFont="1" applyFill="1" applyBorder="1"/>
    <xf numFmtId="3" fontId="2" fillId="0" borderId="73" xfId="0" applyNumberFormat="1" applyFont="1" applyBorder="1"/>
    <xf numFmtId="3" fontId="2" fillId="0" borderId="76" xfId="0" applyNumberFormat="1" applyFont="1" applyBorder="1"/>
    <xf numFmtId="3" fontId="2" fillId="10" borderId="5" xfId="0" applyNumberFormat="1" applyFont="1" applyFill="1" applyBorder="1"/>
    <xf numFmtId="3" fontId="2" fillId="0" borderId="77" xfId="0" applyNumberFormat="1" applyFont="1" applyBorder="1"/>
    <xf numFmtId="3" fontId="2" fillId="10" borderId="11" xfId="0" applyNumberFormat="1" applyFont="1" applyFill="1" applyBorder="1"/>
    <xf numFmtId="3" fontId="2" fillId="10" borderId="7" xfId="0" applyNumberFormat="1" applyFont="1" applyFill="1" applyBorder="1"/>
    <xf numFmtId="3" fontId="2" fillId="10" borderId="39" xfId="0" applyNumberFormat="1" applyFont="1" applyFill="1" applyBorder="1"/>
    <xf numFmtId="3" fontId="2" fillId="10" borderId="32" xfId="0" applyNumberFormat="1" applyFont="1" applyFill="1" applyBorder="1"/>
    <xf numFmtId="3" fontId="2" fillId="0" borderId="28" xfId="0" applyNumberFormat="1" applyFont="1" applyFill="1" applyBorder="1"/>
    <xf numFmtId="3" fontId="2" fillId="0" borderId="39" xfId="0" applyNumberFormat="1" applyFont="1" applyFill="1" applyBorder="1"/>
    <xf numFmtId="3" fontId="2" fillId="0" borderId="38" xfId="0" applyNumberFormat="1" applyFont="1" applyBorder="1"/>
    <xf numFmtId="3" fontId="2" fillId="0" borderId="36" xfId="0" applyNumberFormat="1" applyFont="1" applyBorder="1"/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7" fillId="10" borderId="69" xfId="0" applyNumberFormat="1" applyFont="1" applyFill="1" applyBorder="1" applyAlignment="1">
      <alignment horizontal="center"/>
    </xf>
    <xf numFmtId="9" fontId="7" fillId="10" borderId="78" xfId="0" applyNumberFormat="1" applyFont="1" applyFill="1" applyBorder="1" applyAlignment="1">
      <alignment horizontal="center"/>
    </xf>
    <xf numFmtId="9" fontId="7" fillId="10" borderId="2" xfId="0" applyNumberFormat="1" applyFont="1" applyFill="1" applyBorder="1" applyAlignment="1">
      <alignment horizontal="center"/>
    </xf>
    <xf numFmtId="9" fontId="7" fillId="10" borderId="9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9" fontId="7" fillId="10" borderId="7" xfId="0" applyNumberFormat="1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6" borderId="28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4" fillId="0" borderId="1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9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14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8" borderId="11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 wrapText="1"/>
    </xf>
    <xf numFmtId="0" fontId="7" fillId="8" borderId="0" xfId="0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/>
    </xf>
    <xf numFmtId="0" fontId="7" fillId="14" borderId="0" xfId="0" applyFont="1" applyFill="1" applyAlignment="1">
      <alignment horizont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3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worksheet" Target="worksheets/sheet7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6" Type="http://schemas.openxmlformats.org/officeDocument/2006/relationships/worksheet" Target="worksheets/sheet5.xml" /><Relationship Id="rId10" Type="http://schemas.openxmlformats.org/officeDocument/2006/relationships/styles" Target="styles.xml" /><Relationship Id="rId11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worksheet" Target="worksheets/sheet6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Årlig og akkumulert endring kontantstrøm HSYK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'DMS Br.sund'!$B$58</c:f>
              <c:strCache>
                <c:ptCount val="1"/>
                <c:pt idx="0">
                  <c:v>Netto årlig kontanteffekt for HSYK (venstre)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'DMS Br.sund'!$E$26:$AH$26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'DMS Br.sund'!$E$58:$AH$58</c:f>
              <c:numCache>
                <c:formatCode>#\ ##0.0</c:formatCode>
                <c:ptCount val="30"/>
                <c:pt idx="0">
                  <c:v>-9.11283842849589</c:v>
                </c:pt>
                <c:pt idx="1">
                  <c:v>-8.44350784597066</c:v>
                </c:pt>
                <c:pt idx="2">
                  <c:v>-6.90148333115216</c:v>
                </c:pt>
                <c:pt idx="3">
                  <c:v>-5.35600645205839</c:v>
                </c:pt>
                <c:pt idx="4">
                  <c:v>-3.80848974664623</c:v>
                </c:pt>
                <c:pt idx="5">
                  <c:v>-2.37829319715577</c:v>
                </c:pt>
                <c:pt idx="6">
                  <c:v>-0.828585342886273</c:v>
                </c:pt>
                <c:pt idx="7">
                  <c:v>-3.17735162169766</c:v>
                </c:pt>
                <c:pt idx="8">
                  <c:v>-1.62759871202969</c:v>
                </c:pt>
                <c:pt idx="9">
                  <c:v>-0.0773264755854459</c:v>
                </c:pt>
                <c:pt idx="10">
                  <c:v>-0.0773264755854459</c:v>
                </c:pt>
                <c:pt idx="11">
                  <c:v>-0.0773264755854459</c:v>
                </c:pt>
                <c:pt idx="12">
                  <c:v>-0.0773264755854459</c:v>
                </c:pt>
                <c:pt idx="13">
                  <c:v>-0.0773264755854459</c:v>
                </c:pt>
                <c:pt idx="14">
                  <c:v>-0.0773264755854459</c:v>
                </c:pt>
                <c:pt idx="15">
                  <c:v>-0.0773264755854459</c:v>
                </c:pt>
                <c:pt idx="16">
                  <c:v>-0.0773264755854459</c:v>
                </c:pt>
                <c:pt idx="17">
                  <c:v>-0.0773264755854459</c:v>
                </c:pt>
                <c:pt idx="18">
                  <c:v>-0.0773264755854459</c:v>
                </c:pt>
                <c:pt idx="19">
                  <c:v>-0.0773264755854459</c:v>
                </c:pt>
                <c:pt idx="20">
                  <c:v>-0.0773264755854459</c:v>
                </c:pt>
                <c:pt idx="21">
                  <c:v>-0.0773264755854459</c:v>
                </c:pt>
                <c:pt idx="22">
                  <c:v>-0.0773264755854459</c:v>
                </c:pt>
                <c:pt idx="23">
                  <c:v>-0.0773264755854459</c:v>
                </c:pt>
                <c:pt idx="24">
                  <c:v>-0.0773264755854459</c:v>
                </c:pt>
                <c:pt idx="25">
                  <c:v>-0.0773264755854459</c:v>
                </c:pt>
                <c:pt idx="26">
                  <c:v>-0.0773264755854459</c:v>
                </c:pt>
                <c:pt idx="27">
                  <c:v>-0.0773264755854459</c:v>
                </c:pt>
                <c:pt idx="28">
                  <c:v>-0.0773264755854459</c:v>
                </c:pt>
                <c:pt idx="29">
                  <c:v>-0.0773264755854459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9-4EF2-B269-8DC833F33BE5}"/>
            </c:ext>
          </c:extLst>
        </c:ser>
        <c:axId val="48855775"/>
        <c:axId val="59100205"/>
      </c:barChart>
      <c:lineChart>
        <c:grouping val="standard"/>
        <c:varyColors val="0"/>
        <c:ser>
          <c:idx val="2"/>
          <c:order val="1"/>
          <c:tx>
            <c:strRef>
              <c:f>'DMS Br.sund'!$B$60</c:f>
              <c:strCache>
                <c:ptCount val="1"/>
                <c:pt idx="0">
                  <c:v>Akkumulert kontanteffekt HSYK (høyre)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val>
            <c:numRef>
              <c:f>'DMS Br.sund'!$E$60:$AH$60</c:f>
              <c:numCache>
                <c:formatCode>#\ ##0.0</c:formatCode>
                <c:ptCount val="30"/>
                <c:pt idx="0">
                  <c:v>-9.11283842849589</c:v>
                </c:pt>
                <c:pt idx="1">
                  <c:v>-17.5563462744665</c:v>
                </c:pt>
                <c:pt idx="2">
                  <c:v>-24.4578296056187</c:v>
                </c:pt>
                <c:pt idx="3">
                  <c:v>-29.8138360576771</c:v>
                </c:pt>
                <c:pt idx="4">
                  <c:v>-33.6223258043233</c:v>
                </c:pt>
                <c:pt idx="5">
                  <c:v>-36.0006190014791</c:v>
                </c:pt>
                <c:pt idx="6">
                  <c:v>-36.8292043443654</c:v>
                </c:pt>
                <c:pt idx="7">
                  <c:v>-40.006555966063</c:v>
                </c:pt>
                <c:pt idx="8">
                  <c:v>-41.6341546780927</c:v>
                </c:pt>
                <c:pt idx="9">
                  <c:v>-41.7114811536782</c:v>
                </c:pt>
                <c:pt idx="10">
                  <c:v>-41.7888076292636</c:v>
                </c:pt>
                <c:pt idx="11">
                  <c:v>-41.8661341048491</c:v>
                </c:pt>
                <c:pt idx="12">
                  <c:v>-41.9434605804345</c:v>
                </c:pt>
                <c:pt idx="13">
                  <c:v>-42.0207870560199</c:v>
                </c:pt>
                <c:pt idx="14">
                  <c:v>-42.0981135316054</c:v>
                </c:pt>
                <c:pt idx="15">
                  <c:v>-42.1754400071908</c:v>
                </c:pt>
                <c:pt idx="16">
                  <c:v>-42.2527664827763</c:v>
                </c:pt>
                <c:pt idx="17">
                  <c:v>-42.3300929583617</c:v>
                </c:pt>
                <c:pt idx="18">
                  <c:v>-42.4074194339472</c:v>
                </c:pt>
                <c:pt idx="19">
                  <c:v>-42.4847459095326</c:v>
                </c:pt>
                <c:pt idx="20">
                  <c:v>-42.5620723851181</c:v>
                </c:pt>
                <c:pt idx="21">
                  <c:v>-42.6393988607035</c:v>
                </c:pt>
                <c:pt idx="22">
                  <c:v>-42.7167253362889</c:v>
                </c:pt>
                <c:pt idx="23">
                  <c:v>-42.7940518118744</c:v>
                </c:pt>
                <c:pt idx="24">
                  <c:v>-42.8713782874598</c:v>
                </c:pt>
                <c:pt idx="25">
                  <c:v>-42.9487047630453</c:v>
                </c:pt>
                <c:pt idx="26">
                  <c:v>-43.0260312386307</c:v>
                </c:pt>
                <c:pt idx="27">
                  <c:v>-43.1033577142162</c:v>
                </c:pt>
                <c:pt idx="28">
                  <c:v>-43.1806841898016</c:v>
                </c:pt>
                <c:pt idx="29">
                  <c:v>-43.258010665387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49-4EF2-B269-8DC833F33BE5}"/>
            </c:ext>
          </c:extLst>
        </c:ser>
        <c:marker val="1"/>
        <c:axId val="57461535"/>
        <c:axId val="52392309"/>
      </c:lineChart>
      <c:catAx>
        <c:axId val="4885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59100205"/>
        <c:crosses val="autoZero"/>
        <c:auto val="1"/>
        <c:lblOffset val="100"/>
        <c:noMultiLvlLbl val="0"/>
      </c:catAx>
      <c:valAx>
        <c:axId val="59100205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000" b="0" i="0" u="non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Netto årlig kontanteffekt (mnok)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48855775"/>
        <c:crosses val="autoZero"/>
        <c:crossBetween val="between"/>
      </c:valAx>
      <c:catAx>
        <c:axId val="57461535"/>
        <c:scaling>
          <c:orientation val="minMax"/>
        </c:scaling>
        <c:delete val="1"/>
        <c:axPos val="b"/>
        <c:majorTickMark val="out"/>
        <c:minorTickMark val="none"/>
        <c:tickLblPos val="nextTo"/>
        <c:crossAx val="52392309"/>
        <c:crosses val="autoZero"/>
        <c:auto val="1"/>
        <c:lblOffset val="100"/>
        <c:noMultiLvlLbl val="0"/>
      </c:catAx>
      <c:valAx>
        <c:axId val="52392309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000" b="0" i="0" u="non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Akk. kontanteffekt (mnok)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57461535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rgbClr val="000000"/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Årlig endring driftsresultat DMS Brønnøysund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'DMS Br.sund'!$C$49</c:f>
              <c:strCache>
                <c:ptCount val="1"/>
                <c:pt idx="0">
                  <c:v>Driftsresultat DMS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'DMS Br.sund'!$E$26:$AH$26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'DMS Br.sund'!$E$49:$AH$49</c:f>
              <c:numCache>
                <c:formatCode>#\ ##0.0</c:formatCode>
                <c:ptCount val="30"/>
                <c:pt idx="0">
                  <c:v>-11.1733707702889</c:v>
                </c:pt>
                <c:pt idx="1">
                  <c:v>-10.9069878125909</c:v>
                </c:pt>
                <c:pt idx="2">
                  <c:v>-9.69382434729233</c:v>
                </c:pt>
                <c:pt idx="3">
                  <c:v>-8.48066088199381</c:v>
                </c:pt>
                <c:pt idx="4">
                  <c:v>-7.26749741669528</c:v>
                </c:pt>
                <c:pt idx="5">
                  <c:v>-6.17295950139676</c:v>
                </c:pt>
                <c:pt idx="6">
                  <c:v>-4.95979603609823</c:v>
                </c:pt>
                <c:pt idx="7">
                  <c:v>-8.1453112707997</c:v>
                </c:pt>
                <c:pt idx="8">
                  <c:v>-6.93214780550118</c:v>
                </c:pt>
                <c:pt idx="9">
                  <c:v>-5.71898434020265</c:v>
                </c:pt>
                <c:pt idx="10">
                  <c:v>-5.71898434020265</c:v>
                </c:pt>
                <c:pt idx="11">
                  <c:v>-5.71898434020265</c:v>
                </c:pt>
                <c:pt idx="12">
                  <c:v>-5.71898434020265</c:v>
                </c:pt>
                <c:pt idx="13">
                  <c:v>-5.71898434020265</c:v>
                </c:pt>
                <c:pt idx="14">
                  <c:v>-5.71898434020265</c:v>
                </c:pt>
                <c:pt idx="15">
                  <c:v>-5.71898434020265</c:v>
                </c:pt>
                <c:pt idx="16">
                  <c:v>-5.71898434020265</c:v>
                </c:pt>
                <c:pt idx="17">
                  <c:v>-5.71898434020265</c:v>
                </c:pt>
                <c:pt idx="18">
                  <c:v>-5.71898434020265</c:v>
                </c:pt>
                <c:pt idx="19">
                  <c:v>-5.71898434020265</c:v>
                </c:pt>
                <c:pt idx="20">
                  <c:v>-5.71898434020265</c:v>
                </c:pt>
                <c:pt idx="21">
                  <c:v>-5.71898434020265</c:v>
                </c:pt>
                <c:pt idx="22">
                  <c:v>-5.71898434020265</c:v>
                </c:pt>
                <c:pt idx="23">
                  <c:v>-5.71898434020265</c:v>
                </c:pt>
                <c:pt idx="24">
                  <c:v>-5.71898434020265</c:v>
                </c:pt>
                <c:pt idx="25">
                  <c:v>-5.71898434020265</c:v>
                </c:pt>
                <c:pt idx="26">
                  <c:v>-5.71898434020265</c:v>
                </c:pt>
                <c:pt idx="27">
                  <c:v>-5.71898434020265</c:v>
                </c:pt>
                <c:pt idx="28">
                  <c:v>-5.71898434020265</c:v>
                </c:pt>
                <c:pt idx="29">
                  <c:v>-5.71898434020265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9-4EF2-B269-8DC833F33BE5}"/>
            </c:ext>
          </c:extLst>
        </c:ser>
        <c:axId val="24161284"/>
        <c:axId val="40443291"/>
      </c:barChart>
      <c:catAx>
        <c:axId val="241612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40443291"/>
        <c:crosses val="autoZero"/>
        <c:auto val="1"/>
        <c:lblOffset val="100"/>
        <c:noMultiLvlLbl val="0"/>
      </c:catAx>
      <c:valAx>
        <c:axId val="40443291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000" b="0" i="0" u="none" baseline="0">
                    <a:solidFill>
                      <a:srgbClr val="000000"/>
                    </a:solidFill>
                  </a:rPr>
                  <a:t>Driftsresultat DMS Br.sund</a:t>
                </a:r>
                <a:r>
                  <a:rPr lang="en-US" sz="1000" b="0" i="0" u="none" baseline="0">
                    <a:solidFill>
                      <a:srgbClr val="000000"/>
                    </a:solidFill>
                  </a:rPr>
                  <a:t> </a:t>
                </a:r>
                <a:r>
                  <a:rPr lang="en-US" sz="1000" b="0" i="0" u="none" baseline="0">
                    <a:solidFill>
                      <a:srgbClr val="000000"/>
                    </a:solidFill>
                  </a:rPr>
                  <a:t>(mnok)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241612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rgbClr val="000000"/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Utvikling regnskapseffekter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'DMS Br.sund'!$C$69</c:f>
              <c:strCache>
                <c:ptCount val="1"/>
                <c:pt idx="0">
                  <c:v>Regnskapsresultat DMS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'DMS Br.sund'!$E$26:$AH$26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'DMS Br.sund'!$E$69:$AH$69</c:f>
              <c:numCache>
                <c:formatCode>#\ ##0.0</c:formatCode>
                <c:ptCount val="30"/>
                <c:pt idx="0">
                  <c:v>-12.3733707702889</c:v>
                </c:pt>
                <c:pt idx="1">
                  <c:v>-12.1069878125909</c:v>
                </c:pt>
                <c:pt idx="2">
                  <c:v>-10.8938243472923</c:v>
                </c:pt>
                <c:pt idx="3">
                  <c:v>-9.68066088199381</c:v>
                </c:pt>
                <c:pt idx="4">
                  <c:v>-8.46749741669528</c:v>
                </c:pt>
                <c:pt idx="5">
                  <c:v>-8.55921500139675</c:v>
                </c:pt>
                <c:pt idx="6">
                  <c:v>-7.34605153609823</c:v>
                </c:pt>
                <c:pt idx="7">
                  <c:v>-10.5315667707997</c:v>
                </c:pt>
                <c:pt idx="8">
                  <c:v>-9.31840330550118</c:v>
                </c:pt>
                <c:pt idx="9">
                  <c:v>-8.10523984020265</c:v>
                </c:pt>
                <c:pt idx="10">
                  <c:v>-8.10523984020265</c:v>
                </c:pt>
                <c:pt idx="11">
                  <c:v>-8.10523984020265</c:v>
                </c:pt>
                <c:pt idx="12">
                  <c:v>-8.10523984020265</c:v>
                </c:pt>
                <c:pt idx="13">
                  <c:v>-8.10523984020265</c:v>
                </c:pt>
                <c:pt idx="14">
                  <c:v>-8.10523984020265</c:v>
                </c:pt>
                <c:pt idx="15">
                  <c:v>-8.10523984020265</c:v>
                </c:pt>
                <c:pt idx="16">
                  <c:v>-8.10523984020265</c:v>
                </c:pt>
                <c:pt idx="17">
                  <c:v>-8.10523984020265</c:v>
                </c:pt>
                <c:pt idx="18">
                  <c:v>-8.10523984020265</c:v>
                </c:pt>
                <c:pt idx="19">
                  <c:v>-8.10523984020265</c:v>
                </c:pt>
                <c:pt idx="20">
                  <c:v>-8.10523984020265</c:v>
                </c:pt>
                <c:pt idx="21">
                  <c:v>-8.10523984020265</c:v>
                </c:pt>
                <c:pt idx="22">
                  <c:v>-8.10523984020265</c:v>
                </c:pt>
                <c:pt idx="23">
                  <c:v>-8.10523984020265</c:v>
                </c:pt>
                <c:pt idx="24">
                  <c:v>-8.10523984020265</c:v>
                </c:pt>
                <c:pt idx="25">
                  <c:v>-8.10523984020265</c:v>
                </c:pt>
                <c:pt idx="26">
                  <c:v>-8.10523984020265</c:v>
                </c:pt>
                <c:pt idx="27">
                  <c:v>-8.10523984020265</c:v>
                </c:pt>
                <c:pt idx="28">
                  <c:v>-8.10523984020265</c:v>
                </c:pt>
                <c:pt idx="29">
                  <c:v>-8.10523984020265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49-4EF2-B269-8DC833F33BE5}"/>
            </c:ext>
          </c:extLst>
        </c:ser>
        <c:ser>
          <c:idx val="1"/>
          <c:order val="1"/>
          <c:tx>
            <c:strRef>
              <c:f>'DMS Br.sund'!$C$71</c:f>
              <c:strCache>
                <c:ptCount val="1"/>
                <c:pt idx="0">
                  <c:v>Regnskapseffekt for HSYK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'DMS Br.sund'!$E$26:$AH$26</c:f>
              <c:numCache>
                <c:formatCode>General</c:formatCode>
                <c:ptCount val="30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  <c:pt idx="13">
                  <c:v>2034</c:v>
                </c:pt>
                <c:pt idx="14">
                  <c:v>2035</c:v>
                </c:pt>
                <c:pt idx="15">
                  <c:v>2036</c:v>
                </c:pt>
                <c:pt idx="16">
                  <c:v>2037</c:v>
                </c:pt>
                <c:pt idx="17">
                  <c:v>2038</c:v>
                </c:pt>
                <c:pt idx="18">
                  <c:v>2039</c:v>
                </c:pt>
                <c:pt idx="19">
                  <c:v>2040</c:v>
                </c:pt>
                <c:pt idx="20">
                  <c:v>2041</c:v>
                </c:pt>
                <c:pt idx="21">
                  <c:v>2042</c:v>
                </c:pt>
                <c:pt idx="22">
                  <c:v>2043</c:v>
                </c:pt>
                <c:pt idx="23">
                  <c:v>2044</c:v>
                </c:pt>
                <c:pt idx="24">
                  <c:v>2045</c:v>
                </c:pt>
                <c:pt idx="25">
                  <c:v>2046</c:v>
                </c:pt>
                <c:pt idx="26">
                  <c:v>2047</c:v>
                </c:pt>
                <c:pt idx="27">
                  <c:v>2048</c:v>
                </c:pt>
                <c:pt idx="28">
                  <c:v>2049</c:v>
                </c:pt>
                <c:pt idx="29">
                  <c:v>2050</c:v>
                </c:pt>
              </c:numCache>
            </c:numRef>
          </c:cat>
          <c:val>
            <c:numRef>
              <c:f>'DMS Br.sund'!$E$71:$AH$71</c:f>
              <c:numCache>
                <c:formatCode>#\ ##0.0</c:formatCode>
                <c:ptCount val="30"/>
                <c:pt idx="0">
                  <c:v>-10.3128384284959</c:v>
                </c:pt>
                <c:pt idx="1">
                  <c:v>-9.64350784597066</c:v>
                </c:pt>
                <c:pt idx="2">
                  <c:v>-8.10148333115216</c:v>
                </c:pt>
                <c:pt idx="3">
                  <c:v>-6.55600645205839</c:v>
                </c:pt>
                <c:pt idx="4">
                  <c:v>-5.00848974664623</c:v>
                </c:pt>
                <c:pt idx="5">
                  <c:v>-4.76454869715577</c:v>
                </c:pt>
                <c:pt idx="6">
                  <c:v>-3.21484084288627</c:v>
                </c:pt>
                <c:pt idx="7">
                  <c:v>-5.56360712169766</c:v>
                </c:pt>
                <c:pt idx="8">
                  <c:v>-4.01385421202969</c:v>
                </c:pt>
                <c:pt idx="9">
                  <c:v>-2.46358197558544</c:v>
                </c:pt>
                <c:pt idx="10">
                  <c:v>-2.46358197558544</c:v>
                </c:pt>
                <c:pt idx="11">
                  <c:v>-2.46358197558544</c:v>
                </c:pt>
                <c:pt idx="12">
                  <c:v>-2.46358197558544</c:v>
                </c:pt>
                <c:pt idx="13">
                  <c:v>-2.46358197558544</c:v>
                </c:pt>
                <c:pt idx="14">
                  <c:v>-2.46358197558544</c:v>
                </c:pt>
                <c:pt idx="15">
                  <c:v>-2.46358197558544</c:v>
                </c:pt>
                <c:pt idx="16">
                  <c:v>-2.46358197558544</c:v>
                </c:pt>
                <c:pt idx="17">
                  <c:v>-2.46358197558544</c:v>
                </c:pt>
                <c:pt idx="18">
                  <c:v>-2.46358197558544</c:v>
                </c:pt>
                <c:pt idx="19">
                  <c:v>-2.46358197558544</c:v>
                </c:pt>
                <c:pt idx="20">
                  <c:v>-2.46358197558544</c:v>
                </c:pt>
                <c:pt idx="21">
                  <c:v>-2.46358197558544</c:v>
                </c:pt>
                <c:pt idx="22">
                  <c:v>-2.46358197558544</c:v>
                </c:pt>
                <c:pt idx="23">
                  <c:v>-2.46358197558544</c:v>
                </c:pt>
                <c:pt idx="24">
                  <c:v>-2.46358197558544</c:v>
                </c:pt>
                <c:pt idx="25">
                  <c:v>-2.46358197558544</c:v>
                </c:pt>
                <c:pt idx="26">
                  <c:v>-2.46358197558544</c:v>
                </c:pt>
                <c:pt idx="27">
                  <c:v>-2.46358197558544</c:v>
                </c:pt>
                <c:pt idx="28">
                  <c:v>-2.46358197558544</c:v>
                </c:pt>
                <c:pt idx="29">
                  <c:v>-2.46358197558544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4-424E-B3E9-080FABFC9C47}"/>
            </c:ext>
          </c:extLst>
        </c:ser>
        <c:marker val="1"/>
        <c:axId val="15127733"/>
        <c:axId val="10788926"/>
      </c:lineChart>
      <c:catAx>
        <c:axId val="1512773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10788926"/>
        <c:crosses val="autoZero"/>
        <c:auto val="1"/>
        <c:lblOffset val="100"/>
        <c:noMultiLvlLbl val="0"/>
      </c:catAx>
      <c:valAx>
        <c:axId val="10788926"/>
        <c:scaling>
          <c:orientation val="minMax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 sz="1000" b="0" i="0" u="non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Effekt regnskaspresultat (mnok)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1512773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rgbClr val="000000"/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Årlig endring isf-inntekter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Inntekter!$B$75</c:f>
              <c:strCache>
                <c:ptCount val="1"/>
                <c:pt idx="0">
                  <c:v>HNT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Inntekter!$D$75:$Q$75</c:f>
              <c:numCache>
                <c:formatCode>_(* #\ ##0.00_);_(* \(#\ ##0.00\);_(* "-"??_);_(@_)</c:formatCode>
                <c:ptCount val="14"/>
                <c:pt idx="0">
                  <c:v>0.117725850704487</c:v>
                </c:pt>
                <c:pt idx="1">
                  <c:v>0.130976670985782</c:v>
                </c:pt>
                <c:pt idx="2">
                  <c:v>0.130976670985782</c:v>
                </c:pt>
                <c:pt idx="3">
                  <c:v>0.130976670985782</c:v>
                </c:pt>
                <c:pt idx="4">
                  <c:v>0.130976670985782</c:v>
                </c:pt>
                <c:pt idx="5">
                  <c:v>0.130976670985782</c:v>
                </c:pt>
                <c:pt idx="6">
                  <c:v>0.130976670985782</c:v>
                </c:pt>
                <c:pt idx="7">
                  <c:v>0.130976670985782</c:v>
                </c:pt>
                <c:pt idx="8">
                  <c:v>0.130976670985782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2-4BB0-B4DE-6F6907CAD1C5}"/>
            </c:ext>
          </c:extLst>
        </c:ser>
        <c:ser>
          <c:idx val="1"/>
          <c:order val="1"/>
          <c:tx>
            <c:strRef>
              <c:f>Inntekter!$B$76</c:f>
              <c:strCache>
                <c:ptCount val="1"/>
                <c:pt idx="0">
                  <c:v>NLSH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Inntekter!$D$76:$Q$76</c:f>
              <c:numCache>
                <c:formatCode>_(* #\ ##0.00_);_(* \(#\ ##0.00\);_(* "-"??_);_(@_)</c:formatCode>
                <c:ptCount val="14"/>
                <c:pt idx="0">
                  <c:v>0.131976874737135</c:v>
                </c:pt>
                <c:pt idx="1">
                  <c:v>0.125450641940635</c:v>
                </c:pt>
                <c:pt idx="2">
                  <c:v>0.125450641940635</c:v>
                </c:pt>
                <c:pt idx="3">
                  <c:v>0.125450641940635</c:v>
                </c:pt>
                <c:pt idx="4">
                  <c:v>0.125450641940635</c:v>
                </c:pt>
                <c:pt idx="5">
                  <c:v>0.125450641940635</c:v>
                </c:pt>
                <c:pt idx="6">
                  <c:v>0.125450641940635</c:v>
                </c:pt>
                <c:pt idx="7">
                  <c:v>0.125450641940635</c:v>
                </c:pt>
                <c:pt idx="8">
                  <c:v>0.125450641940635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2-4BB0-B4DE-6F6907CAD1C5}"/>
            </c:ext>
          </c:extLst>
        </c:ser>
        <c:ser>
          <c:idx val="2"/>
          <c:order val="2"/>
          <c:tx>
            <c:strRef>
              <c:f>Inntekter!$B$77</c:f>
              <c:strCache>
                <c:ptCount val="1"/>
                <c:pt idx="0">
                  <c:v>HSYK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Inntekter!$D$77:$Q$77</c:f>
              <c:numCache>
                <c:formatCode>_(* #\ ##0.00_);_(* \(#\ ##0.00\);_(* "-"??_);_(@_)</c:formatCode>
                <c:ptCount val="14"/>
                <c:pt idx="0">
                  <c:v>0.658521232256465</c:v>
                </c:pt>
                <c:pt idx="1">
                  <c:v>0.604367277372108</c:v>
                </c:pt>
                <c:pt idx="2">
                  <c:v>0.604367277372109</c:v>
                </c:pt>
                <c:pt idx="3">
                  <c:v>0.604367277372108</c:v>
                </c:pt>
                <c:pt idx="4">
                  <c:v>0.60436727737211</c:v>
                </c:pt>
                <c:pt idx="5">
                  <c:v>0.604367277372108</c:v>
                </c:pt>
                <c:pt idx="6">
                  <c:v>0.604367277372109</c:v>
                </c:pt>
                <c:pt idx="7">
                  <c:v>0.604367277372106</c:v>
                </c:pt>
                <c:pt idx="8">
                  <c:v>0.604367277372109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92-4BB0-B4DE-6F6907CAD1C5}"/>
            </c:ext>
          </c:extLst>
        </c:ser>
        <c:marker val="1"/>
        <c:axId val="44643495"/>
        <c:axId val="36600714"/>
      </c:lineChart>
      <c:catAx>
        <c:axId val="44643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36600714"/>
        <c:crosses val="autoZero"/>
        <c:auto val="1"/>
        <c:lblOffset val="100"/>
        <c:noMultiLvlLbl val="0"/>
      </c:catAx>
      <c:valAx>
        <c:axId val="36600714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44643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rgbClr val="000000"/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b="1" i="0" u="none" baseline="0">
                <a:solidFill>
                  <a:srgbClr val="000000"/>
                </a:solidFill>
              </a:rPr>
              <a:t>Årlig</a:t>
            </a:r>
            <a:r>
              <a:rPr lang="en-US" sz="1100" b="1" i="0" u="none" baseline="0">
                <a:solidFill>
                  <a:srgbClr val="000000"/>
                </a:solidFill>
              </a:rPr>
              <a:t> endring</a:t>
            </a:r>
            <a:r>
              <a:rPr lang="en-US" sz="1100" b="1" i="0" u="none" baseline="0">
                <a:solidFill>
                  <a:srgbClr val="000000"/>
                </a:solidFill>
              </a:rPr>
              <a:t> pasientbetalinger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Inntekter!$B$80</c:f>
              <c:strCache>
                <c:ptCount val="1"/>
                <c:pt idx="0">
                  <c:v>HNT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Inntekter!$D$80:$Q$80</c:f>
              <c:numCache>
                <c:formatCode>_(* #\ ##0.00_);_(* \(#\ ##0.00\);_(* "-"??_);_(@_)</c:formatCode>
                <c:ptCount val="14"/>
                <c:pt idx="0">
                  <c:v>0.0323565763046283</c:v>
                </c:pt>
                <c:pt idx="1">
                  <c:v>0.0272965412396701</c:v>
                </c:pt>
                <c:pt idx="2">
                  <c:v>0.0272965412396701</c:v>
                </c:pt>
                <c:pt idx="3">
                  <c:v>0.0272965412396701</c:v>
                </c:pt>
                <c:pt idx="4">
                  <c:v>0.0272965412396702</c:v>
                </c:pt>
                <c:pt idx="5">
                  <c:v>0.0272965412396701</c:v>
                </c:pt>
                <c:pt idx="6">
                  <c:v>0.0272965412396701</c:v>
                </c:pt>
                <c:pt idx="7">
                  <c:v>0.0272965412396701</c:v>
                </c:pt>
                <c:pt idx="8">
                  <c:v>0.0272965412396701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2-4BB0-B4DE-6F6907CAD1C5}"/>
            </c:ext>
          </c:extLst>
        </c:ser>
        <c:ser>
          <c:idx val="1"/>
          <c:order val="1"/>
          <c:tx>
            <c:strRef>
              <c:f>Inntekter!$B$81</c:f>
              <c:strCache>
                <c:ptCount val="1"/>
                <c:pt idx="0">
                  <c:v>NLSH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Inntekter!$D$81:$Q$81</c:f>
              <c:numCache>
                <c:formatCode>_(* #\ ##0.00_);_(* \(#\ ##0.00\);_(* "-"??_);_(@_)</c:formatCode>
                <c:ptCount val="14"/>
                <c:pt idx="0">
                  <c:v>0.0337489699570815</c:v>
                </c:pt>
                <c:pt idx="1">
                  <c:v>0.0203833427716638</c:v>
                </c:pt>
                <c:pt idx="2">
                  <c:v>0.0203833427716638</c:v>
                </c:pt>
                <c:pt idx="3">
                  <c:v>0.0203833427716638</c:v>
                </c:pt>
                <c:pt idx="4">
                  <c:v>0.0203833427716637</c:v>
                </c:pt>
                <c:pt idx="5">
                  <c:v>0.0203833427716638</c:v>
                </c:pt>
                <c:pt idx="6">
                  <c:v>0.0203833427716638</c:v>
                </c:pt>
                <c:pt idx="7">
                  <c:v>0.0203833427716638</c:v>
                </c:pt>
                <c:pt idx="8">
                  <c:v>0.0203833427716638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2-4BB0-B4DE-6F6907CAD1C5}"/>
            </c:ext>
          </c:extLst>
        </c:ser>
        <c:ser>
          <c:idx val="2"/>
          <c:order val="2"/>
          <c:tx>
            <c:strRef>
              <c:f>Inntekter!$B$82</c:f>
              <c:strCache>
                <c:ptCount val="1"/>
                <c:pt idx="0">
                  <c:v>HSYK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Inntekter!$D$21:$Q$21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Inntekter!$D$82:$Q$82</c:f>
              <c:numCache>
                <c:formatCode>_(* #\ ##0.00_);_(* \(#\ ##0.00\);_(* "-"??_);_(@_)</c:formatCode>
                <c:ptCount val="14"/>
                <c:pt idx="0">
                  <c:v>0.24843485373829</c:v>
                </c:pt>
                <c:pt idx="1">
                  <c:v>0.304688990988666</c:v>
                </c:pt>
                <c:pt idx="2">
                  <c:v>0.304688990988666</c:v>
                </c:pt>
                <c:pt idx="3">
                  <c:v>0.304688990988666</c:v>
                </c:pt>
                <c:pt idx="4">
                  <c:v>0.304688990988666</c:v>
                </c:pt>
                <c:pt idx="5">
                  <c:v>0.304688990988666</c:v>
                </c:pt>
                <c:pt idx="6">
                  <c:v>0.304688990988667</c:v>
                </c:pt>
                <c:pt idx="7">
                  <c:v>0.304688990988665</c:v>
                </c:pt>
                <c:pt idx="8">
                  <c:v>0.304688990988667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92-4BB0-B4DE-6F6907CAD1C5}"/>
            </c:ext>
          </c:extLst>
        </c:ser>
        <c:marker val="1"/>
        <c:axId val="24053024"/>
        <c:axId val="31241151"/>
      </c:lineChart>
      <c:catAx>
        <c:axId val="240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31241151"/>
        <c:crosses val="autoZero"/>
        <c:auto val="1"/>
        <c:lblOffset val="100"/>
        <c:noMultiLvlLbl val="0"/>
      </c:catAx>
      <c:valAx>
        <c:axId val="31241151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2405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rgbClr val="000000"/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b="1" i="0" u="none" baseline="0">
                <a:solidFill>
                  <a:srgbClr val="000000"/>
                </a:solidFill>
              </a:rPr>
              <a:t>Årlig</a:t>
            </a:r>
            <a:r>
              <a:rPr lang="en-US" sz="1100" b="1" i="0" u="none" baseline="0">
                <a:solidFill>
                  <a:srgbClr val="000000"/>
                </a:solidFill>
              </a:rPr>
              <a:t> endring lønn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Lønnskostnader!$C$20</c:f>
              <c:strCache>
                <c:ptCount val="1"/>
                <c:pt idx="0">
                  <c:v>Lønn DMS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Lønnskostnader!$D$11:$Q$11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Lønnskostnader!$D$20:$Q$20</c:f>
              <c:numCache>
                <c:formatCode>#,##0.00</c:formatCode>
                <c:ptCount val="14"/>
                <c:pt idx="0">
                  <c:v>0.831636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3.824938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7-4D19-806C-8B3D19F90758}"/>
            </c:ext>
          </c:extLst>
        </c:ser>
        <c:ser>
          <c:idx val="1"/>
          <c:order val="1"/>
          <c:tx>
            <c:strRef>
              <c:f>Lønnskostnader!$C$21</c:f>
              <c:strCache>
                <c:ptCount val="1"/>
                <c:pt idx="0">
                  <c:v>Ekstrapersonell / ambulering etc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Lønnskostnader!$D$11:$Q$11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Lønnskostnader!$D$21:$Q$21</c:f>
              <c:numCache>
                <c:formatCode>#,##0.00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7-4D19-806C-8B3D19F90758}"/>
            </c:ext>
          </c:extLst>
        </c:ser>
        <c:ser>
          <c:idx val="2"/>
          <c:order val="2"/>
          <c:tx>
            <c:strRef>
              <c:f>Lønnskostnader!$C$22</c:f>
              <c:strCache>
                <c:ptCount val="1"/>
                <c:pt idx="0">
                  <c:v>Lønn andre enheter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Lønnskostnader!$D$11:$Q$11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Lønnskostnader!$D$22:$Q$22</c:f>
              <c:numCache>
                <c:formatCode>#,##0.00</c:formatCode>
                <c:ptCount val="14"/>
                <c:pt idx="0">
                  <c:v>0.554424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2.356302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17-4D19-806C-8B3D19F90758}"/>
            </c:ext>
          </c:extLst>
        </c:ser>
        <c:ser>
          <c:idx val="3"/>
          <c:order val="3"/>
          <c:tx>
            <c:strRef>
              <c:f>Lønnskostnader!$C$23</c:f>
              <c:strCache>
                <c:ptCount val="1"/>
                <c:pt idx="0">
                  <c:v>Redusert innleie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Lønnskostnader!$D$11:$Q$11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Lønnskostnader!$D$23:$Q$23</c:f>
              <c:numCache>
                <c:formatCode>#,##0.00</c:formatCode>
                <c:ptCount val="14"/>
                <c:pt idx="0">
                  <c:v>-0.554424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-2.356302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C-439F-BDFA-FD483CF7CF84}"/>
            </c:ext>
          </c:extLst>
        </c:ser>
        <c:marker val="1"/>
        <c:axId val="38252214"/>
        <c:axId val="30212779"/>
      </c:lineChart>
      <c:catAx>
        <c:axId val="3825221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30212779"/>
        <c:crosses val="autoZero"/>
        <c:auto val="1"/>
        <c:lblOffset val="100"/>
        <c:noMultiLvlLbl val="0"/>
      </c:catAx>
      <c:valAx>
        <c:axId val="3021277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3825221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Årlig endring gjestepasientoppgjør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Gjestepasienter!$B$26</c:f>
              <c:strCache>
                <c:ptCount val="1"/>
                <c:pt idx="0">
                  <c:v>HNT</c:v>
                </c:pt>
              </c:strCache>
            </c:strRef>
          </c:tx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Gjestepasienter!$D$16:$Q$16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Gjestepasienter!$D$26:$Q$26</c:f>
              <c:numCache>
                <c:formatCode>_(* #\ ##0.00_);_(* \(#\ ##0.00\);_(* "-"??_);_(@_)</c:formatCode>
                <c:ptCount val="14"/>
                <c:pt idx="0">
                  <c:v>0.188361361127179</c:v>
                </c:pt>
                <c:pt idx="1">
                  <c:v>0.209562673577251</c:v>
                </c:pt>
                <c:pt idx="2">
                  <c:v>0.209562673577251</c:v>
                </c:pt>
                <c:pt idx="3">
                  <c:v>0.209562673577251</c:v>
                </c:pt>
                <c:pt idx="4">
                  <c:v>0.209562673577251</c:v>
                </c:pt>
                <c:pt idx="5">
                  <c:v>0.209562673577251</c:v>
                </c:pt>
                <c:pt idx="6">
                  <c:v>0.209562673577251</c:v>
                </c:pt>
                <c:pt idx="7">
                  <c:v>0.209562673577251</c:v>
                </c:pt>
                <c:pt idx="8">
                  <c:v>0.209562673577251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79-4A2A-BB44-1A65A77C4618}"/>
            </c:ext>
          </c:extLst>
        </c:ser>
        <c:ser>
          <c:idx val="1"/>
          <c:order val="1"/>
          <c:tx>
            <c:strRef>
              <c:f>Gjestepasienter!$B$27</c:f>
              <c:strCache>
                <c:ptCount val="1"/>
                <c:pt idx="0">
                  <c:v>NLSH</c:v>
                </c:pt>
              </c:strCache>
            </c:strRef>
          </c:tx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Gjestepasienter!$D$16:$Q$16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Gjestepasienter!$D$27:$Q$27</c:f>
              <c:numCache>
                <c:formatCode>_(* #\ ##0.00_);_(* \(#\ ##0.00\);_(* "-"??_);_(@_)</c:formatCode>
                <c:ptCount val="14"/>
                <c:pt idx="0">
                  <c:v>0.211162999579416</c:v>
                </c:pt>
                <c:pt idx="1">
                  <c:v>0.200721027105016</c:v>
                </c:pt>
                <c:pt idx="2">
                  <c:v>0.200721027105016</c:v>
                </c:pt>
                <c:pt idx="3">
                  <c:v>0.200721027105016</c:v>
                </c:pt>
                <c:pt idx="4">
                  <c:v>0.200721027105017</c:v>
                </c:pt>
                <c:pt idx="5">
                  <c:v>0.200721027105015</c:v>
                </c:pt>
                <c:pt idx="6">
                  <c:v>0.200721027105016</c:v>
                </c:pt>
                <c:pt idx="7">
                  <c:v>0.200721027105016</c:v>
                </c:pt>
                <c:pt idx="8">
                  <c:v>0.200721027105016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79-4A2A-BB44-1A65A77C4618}"/>
            </c:ext>
          </c:extLst>
        </c:ser>
        <c:marker val="1"/>
        <c:axId val="17949392"/>
        <c:axId val="49303338"/>
      </c:lineChart>
      <c:catAx>
        <c:axId val="1794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49303338"/>
        <c:crosses val="autoZero"/>
        <c:auto val="1"/>
        <c:lblOffset val="100"/>
        <c:noMultiLvlLbl val="0"/>
      </c:catAx>
      <c:valAx>
        <c:axId val="49303338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1794939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100" b="1" i="0" u="none" baseline="0">
                <a:solidFill>
                  <a:srgbClr val="000000"/>
                </a:solidFill>
                <a:latin typeface="+mn-lt"/>
                <a:ea typeface="+mn-lt"/>
                <a:cs typeface="+mn-lt"/>
              </a:rPr>
              <a:t>Årlig endring pasientreiserefusjoner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'Pas.reise refusjon'!$B$30</c:f>
              <c:strCache>
                <c:ptCount val="1"/>
                <c:pt idx="0">
                  <c:v>HNT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'Pas.reise refusjon'!$D$18:$Q$18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'Pas.reise refusjon'!$D$30:$Q$30</c:f>
              <c:numCache>
                <c:formatCode>_(* #\ ##0.00_);_(* \(#\ ##0.00\);_(* "-"??_);_(@_)</c:formatCode>
                <c:ptCount val="14"/>
                <c:pt idx="0">
                  <c:v>0.174831599180418</c:v>
                </c:pt>
                <c:pt idx="1">
                  <c:v>0.153353812676073</c:v>
                </c:pt>
                <c:pt idx="2">
                  <c:v>0.153353812676073</c:v>
                </c:pt>
                <c:pt idx="3">
                  <c:v>0.153353812676073</c:v>
                </c:pt>
                <c:pt idx="4">
                  <c:v>0.153353812676073</c:v>
                </c:pt>
                <c:pt idx="5">
                  <c:v>0.153353812676073</c:v>
                </c:pt>
                <c:pt idx="6">
                  <c:v>0.153353812676073</c:v>
                </c:pt>
                <c:pt idx="7">
                  <c:v>0.153353812676073</c:v>
                </c:pt>
                <c:pt idx="8">
                  <c:v>0.153353812676073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9-4436-88D4-4F287D1B59DE}"/>
            </c:ext>
          </c:extLst>
        </c:ser>
        <c:ser>
          <c:idx val="1"/>
          <c:order val="1"/>
          <c:tx>
            <c:strRef>
              <c:f>'Pas.reise refusjon'!$B$32</c:f>
              <c:strCache>
                <c:ptCount val="1"/>
                <c:pt idx="0">
                  <c:v>HSYK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'Pas.reise refusjon'!$D$18:$Q$18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'Pas.reise refusjon'!$D$32:$Q$32</c:f>
              <c:numCache>
                <c:formatCode>_(* #\ ##0.00_);_(* \(#\ ##0.00\);_(* "-"??_);_(@_)</c:formatCode>
                <c:ptCount val="14"/>
                <c:pt idx="0">
                  <c:v>0.497955761481993</c:v>
                </c:pt>
                <c:pt idx="1">
                  <c:v>0.579965958731523</c:v>
                </c:pt>
                <c:pt idx="2">
                  <c:v>0.579965958731522</c:v>
                </c:pt>
                <c:pt idx="3">
                  <c:v>0.579965958731522</c:v>
                </c:pt>
                <c:pt idx="4">
                  <c:v>0.579965958731523</c:v>
                </c:pt>
                <c:pt idx="5">
                  <c:v>0.57996595873152</c:v>
                </c:pt>
                <c:pt idx="6">
                  <c:v>0.579965958731521</c:v>
                </c:pt>
                <c:pt idx="7">
                  <c:v>0.579965958731523</c:v>
                </c:pt>
                <c:pt idx="8">
                  <c:v>0.579965958731522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9-4436-88D4-4F287D1B59DE}"/>
            </c:ext>
          </c:extLst>
        </c:ser>
        <c:ser>
          <c:idx val="2"/>
          <c:order val="2"/>
          <c:tx>
            <c:strRef>
              <c:f>'Pas.reise refusjon'!$B$31</c:f>
              <c:strCache>
                <c:ptCount val="1"/>
                <c:pt idx="0">
                  <c:v>NLSH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numRef>
              <c:f>'Pas.reise refusjon'!$D$18:$Q$18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'Pas.reise refusjon'!$D$31:$Q$31</c:f>
              <c:numCache>
                <c:formatCode>_(* #\ ##0.00_);_(* \(#\ ##0.00\);_(* "-"??_);_(@_)</c:formatCode>
                <c:ptCount val="14"/>
                <c:pt idx="0">
                  <c:v>0.156831278969957</c:v>
                </c:pt>
                <c:pt idx="1">
                  <c:v>0.105244476552743</c:v>
                </c:pt>
                <c:pt idx="2">
                  <c:v>0.105244476552743</c:v>
                </c:pt>
                <c:pt idx="3">
                  <c:v>0.105244476552743</c:v>
                </c:pt>
                <c:pt idx="4">
                  <c:v>0.105244476552742</c:v>
                </c:pt>
                <c:pt idx="5">
                  <c:v>0.105244476552743</c:v>
                </c:pt>
                <c:pt idx="6">
                  <c:v>0.105244476552743</c:v>
                </c:pt>
                <c:pt idx="7">
                  <c:v>0.105244476552743</c:v>
                </c:pt>
                <c:pt idx="8">
                  <c:v>0.105244476552743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9-4436-88D4-4F287D1B59DE}"/>
            </c:ext>
          </c:extLst>
        </c:ser>
        <c:marker val="1"/>
        <c:axId val="30034211"/>
        <c:axId val="2771116"/>
      </c:lineChart>
      <c:catAx>
        <c:axId val="300342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2771116"/>
        <c:crosses val="autoZero"/>
        <c:auto val="1"/>
        <c:lblOffset val="100"/>
        <c:noMultiLvlLbl val="0"/>
      </c:catAx>
      <c:valAx>
        <c:axId val="277111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.00_);_(* \(#\ 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/>
          <a:lstStyle/>
          <a:p>
            <a:pPr>
              <a:defRPr lang="en-US" sz="900" b="0" i="0" u="none" baseline="0">
                <a:solidFill>
                  <a:srgbClr val="000000"/>
                </a:solidFill>
              </a:defRPr>
            </a:pPr>
          </a:p>
        </c:txPr>
        <c:crossAx val="300342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vert="horz" rot="0"/>
        <a:lstStyle/>
        <a:p>
          <a:pPr>
            <a:defRPr lang="en-US" sz="900" b="0" i="0" u="none" baseline="0">
              <a:solidFill>
                <a:srgbClr val="000000"/>
              </a:solidFill>
            </a:defRPr>
          </a:pPr>
        </a:p>
      </c:txPr>
    </c:legend>
    <c:plotVisOnly val="1"/>
    <c:dispBlanksAs val="gap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txPr>
    <a:bodyPr vert="horz" rot="0"/>
    <a:lstStyle/>
    <a:p>
      <a:pPr>
        <a:defRPr lang="en-US" u="none" baseline="0">
          <a:solidFill>
            <a:srgbClr val="000000"/>
          </a:solidFill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 /><Relationship Id="rId2" Type="http://schemas.openxmlformats.org/officeDocument/2006/relationships/chart" Target="../charts/chart5.xml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21167</xdr:colOff>
      <xdr:row>5</xdr:row>
      <xdr:rowOff>116416</xdr:rowOff>
    </xdr:from>
    <xdr:to>
      <xdr:col>5</xdr:col>
      <xdr:colOff>21167</xdr:colOff>
      <xdr:row>8</xdr:row>
      <xdr:rowOff>16239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275" y="1066800"/>
          <a:ext cx="3028950" cy="466725"/>
        </a:xfrm>
        <a:prstGeom prst="rect"/>
        <a:ln>
          <a:noFill/>
        </a:ln>
      </xdr:spPr>
    </xdr:pic>
    <xdr:clientData/>
  </xdr:twoCellAnchor>
  <xdr:twoCellAnchor editAs="oneCell">
    <xdr:from>
      <xdr:col>1</xdr:col>
      <xdr:colOff>0</xdr:colOff>
      <xdr:row>8</xdr:row>
      <xdr:rowOff>137586</xdr:rowOff>
    </xdr:from>
    <xdr:to>
      <xdr:col>10</xdr:col>
      <xdr:colOff>444500</xdr:colOff>
      <xdr:row>17</xdr:row>
      <xdr:rowOff>10586</xdr:rowOff>
    </xdr:to>
    <xdr:sp macro="">
      <xdr:nvSpPr>
        <xdr:cNvPr id="3" name="TextBox 2"/>
        <xdr:cNvSpPr txBox="1"/>
      </xdr:nvSpPr>
      <xdr:spPr>
        <a:xfrm>
          <a:off x="276225" y="1657350"/>
          <a:ext cx="6810375" cy="1590675"/>
        </a:xfrm>
        <a:prstGeom prst="rect"/>
        <a:solidFill>
          <a:schemeClr val="bg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nb-NO" sz="1050"/>
            <a:t>Denne filen er en del av leveranse</a:t>
          </a:r>
          <a:r>
            <a:rPr lang="nb-NO" sz="1050" baseline="0"/>
            <a:t> fra arbeidet knyttet til økonomiske konsekvensanalyser for DMS Brønnøysund</a:t>
          </a:r>
          <a:r>
            <a:rPr lang="nb-NO" sz="1050" i="0" baseline="0"/>
            <a:t>. Analysemodellen er utarbeidet av Deloitte AS, og estimerte effekter er beregnet i samarbeid med prosjektet v/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prosjektleder DMS Brønnøysund (enhetsdirektør Sandnessjøen) </a:t>
          </a:r>
          <a:r>
            <a:rPr lang="nb-NO" sz="1050" i="0" baseline="0"/>
            <a:t>og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områdesjef akutt og kirurgi Sandnessjøen</a:t>
          </a:r>
          <a:r>
            <a:rPr lang="nb-NO" sz="1050" i="0" baseline="0"/>
            <a:t>.</a:t>
          </a:r>
          <a:endParaRPr lang="nb-NO" sz="1050" i="1"/>
        </a:p>
        <a:p>
          <a:endParaRPr lang="nb-NO" sz="1050"/>
        </a:p>
        <a:p>
          <a:r>
            <a:rPr lang="nb-NO" sz="1050"/>
            <a:t>Filen inneholder analyser av økonomiske konsekvenser for DMS Brønnøysund isolert og helseforetaket som helhet.</a:t>
          </a:r>
          <a:endParaRPr lang="nb-NO" sz="1050" baseline="0"/>
        </a:p>
        <a:p>
          <a:endParaRPr lang="nb-NO" sz="1050" baseline="0"/>
        </a:p>
        <a:p>
          <a:r>
            <a:rPr lang="nb-NO" sz="1050" baseline="0"/>
            <a:t>Det er utarbeidet et notat som redegjør for forutsetningene som er lagt til grunn for </a:t>
          </a:r>
          <a:r>
            <a:rPr lang="nb-NO" sz="1050" baseline="0">
              <a:solidFill>
                <a:sysClr val="windowText" lastClr="000000"/>
              </a:solidFill>
            </a:rPr>
            <a:t>analysene. Foreløpig versjon: </a:t>
          </a:r>
          <a:r>
            <a:rPr lang="nb-NO" sz="1050" i="1" baseline="0">
              <a:solidFill>
                <a:sysClr val="windowText" lastClr="000000"/>
              </a:solidFill>
            </a:rPr>
            <a:t>2018-11-16_Notat økonomisk konsekvensanalyse DMS Br.sund_v1.0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238124</xdr:colOff>
      <xdr:row>5</xdr:row>
      <xdr:rowOff>86914</xdr:rowOff>
    </xdr:from>
    <xdr:to>
      <xdr:col>8</xdr:col>
      <xdr:colOff>416718</xdr:colOff>
      <xdr:row>22</xdr:row>
      <xdr:rowOff>95249</xdr:rowOff>
    </xdr:to>
    <xdr:graphicFrame macro="">
      <xdr:nvGraphicFramePr>
        <xdr:cNvPr id="7" name="Chart 6"/>
        <xdr:cNvGraphicFramePr/>
      </xdr:nvGraphicFramePr>
      <xdr:xfrm>
        <a:off x="514350" y="1038225"/>
        <a:ext cx="8801100" cy="32480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8</xdr:col>
      <xdr:colOff>509587</xdr:colOff>
      <xdr:row>5</xdr:row>
      <xdr:rowOff>84533</xdr:rowOff>
    </xdr:from>
    <xdr:to>
      <xdr:col>16</xdr:col>
      <xdr:colOff>973930</xdr:colOff>
      <xdr:row>22</xdr:row>
      <xdr:rowOff>92868</xdr:rowOff>
    </xdr:to>
    <xdr:graphicFrame macro="">
      <xdr:nvGraphicFramePr>
        <xdr:cNvPr id="8" name="Chart 7"/>
        <xdr:cNvGraphicFramePr/>
      </xdr:nvGraphicFramePr>
      <xdr:xfrm>
        <a:off x="9401175" y="1038225"/>
        <a:ext cx="8810625" cy="32480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17</xdr:col>
      <xdr:colOff>69320</xdr:colOff>
      <xdr:row>5</xdr:row>
      <xdr:rowOff>88766</xdr:rowOff>
    </xdr:from>
    <xdr:to>
      <xdr:col>25</xdr:col>
      <xdr:colOff>851163</xdr:colOff>
      <xdr:row>22</xdr:row>
      <xdr:rowOff>97101</xdr:rowOff>
    </xdr:to>
    <xdr:graphicFrame macro="">
      <xdr:nvGraphicFramePr>
        <xdr:cNvPr id="9" name="Chart 8"/>
        <xdr:cNvGraphicFramePr/>
      </xdr:nvGraphicFramePr>
      <xdr:xfrm>
        <a:off x="18307050" y="1038225"/>
        <a:ext cx="8782050" cy="3248025"/>
      </xdr:xfrm>
      <a:graphic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absolute">
    <xdr:from>
      <xdr:col>18</xdr:col>
      <xdr:colOff>1731</xdr:colOff>
      <xdr:row>19</xdr:row>
      <xdr:rowOff>110480</xdr:rowOff>
    </xdr:from>
    <xdr:to>
      <xdr:col>23</xdr:col>
      <xdr:colOff>396667</xdr:colOff>
      <xdr:row>30</xdr:row>
      <xdr:rowOff>143287</xdr:rowOff>
    </xdr:to>
    <xdr:graphicFrame macro="">
      <xdr:nvGraphicFramePr>
        <xdr:cNvPr id="2" name="Chart 1"/>
        <xdr:cNvGraphicFramePr/>
      </xdr:nvGraphicFramePr>
      <xdr:xfrm>
        <a:off x="18326100" y="3733800"/>
        <a:ext cx="3819525" cy="212407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 editAs="absolute">
    <xdr:from>
      <xdr:col>18</xdr:col>
      <xdr:colOff>174142</xdr:colOff>
      <xdr:row>34</xdr:row>
      <xdr:rowOff>142698</xdr:rowOff>
    </xdr:from>
    <xdr:to>
      <xdr:col>23</xdr:col>
      <xdr:colOff>576006</xdr:colOff>
      <xdr:row>45</xdr:row>
      <xdr:rowOff>175505</xdr:rowOff>
    </xdr:to>
    <xdr:graphicFrame macro="">
      <xdr:nvGraphicFramePr>
        <xdr:cNvPr id="3" name="Chart 2"/>
        <xdr:cNvGraphicFramePr/>
      </xdr:nvGraphicFramePr>
      <xdr:xfrm>
        <a:off x="18497550" y="6619875"/>
        <a:ext cx="3829050" cy="212407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17</xdr:col>
      <xdr:colOff>455083</xdr:colOff>
      <xdr:row>10</xdr:row>
      <xdr:rowOff>168275</xdr:rowOff>
    </xdr:from>
    <xdr:to>
      <xdr:col>24</xdr:col>
      <xdr:colOff>211666</xdr:colOff>
      <xdr:row>25</xdr:row>
      <xdr:rowOff>53975</xdr:rowOff>
    </xdr:to>
    <xdr:graphicFrame macro="">
      <xdr:nvGraphicFramePr>
        <xdr:cNvPr id="2" name="Chart 1"/>
        <xdr:cNvGraphicFramePr/>
      </xdr:nvGraphicFramePr>
      <xdr:xfrm>
        <a:off x="14944725" y="2076450"/>
        <a:ext cx="4552950" cy="274320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18</xdr:col>
      <xdr:colOff>518006</xdr:colOff>
      <xdr:row>13</xdr:row>
      <xdr:rowOff>121612</xdr:rowOff>
    </xdr:from>
    <xdr:to>
      <xdr:col>25</xdr:col>
      <xdr:colOff>274589</xdr:colOff>
      <xdr:row>24</xdr:row>
      <xdr:rowOff>57244</xdr:rowOff>
    </xdr:to>
    <xdr:graphicFrame macro="">
      <xdr:nvGraphicFramePr>
        <xdr:cNvPr id="3" name="Chart 2"/>
        <xdr:cNvGraphicFramePr/>
      </xdr:nvGraphicFramePr>
      <xdr:xfrm>
        <a:off x="14087475" y="2600325"/>
        <a:ext cx="4562475" cy="20288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18</xdr:col>
      <xdr:colOff>409038</xdr:colOff>
      <xdr:row>16</xdr:row>
      <xdr:rowOff>140539</xdr:rowOff>
    </xdr:from>
    <xdr:to>
      <xdr:col>25</xdr:col>
      <xdr:colOff>160810</xdr:colOff>
      <xdr:row>31</xdr:row>
      <xdr:rowOff>64340</xdr:rowOff>
    </xdr:to>
    <xdr:graphicFrame macro="">
      <xdr:nvGraphicFramePr>
        <xdr:cNvPr id="2" name="Chart 1"/>
        <xdr:cNvGraphicFramePr/>
      </xdr:nvGraphicFramePr>
      <xdr:xfrm>
        <a:off x="15001875" y="3190875"/>
        <a:ext cx="4552950" cy="27908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loit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86BC25"/>
      </a:accent1>
      <a:accent2>
        <a:srgbClr val="046A38"/>
      </a:accent2>
      <a:accent3>
        <a:srgbClr val="62B5E5"/>
      </a:accent3>
      <a:accent4>
        <a:srgbClr val="012169"/>
      </a:accent4>
      <a:accent5>
        <a:srgbClr val="0097A9"/>
      </a:accent5>
      <a:accent6>
        <a:srgbClr val="75787B"/>
      </a:accent6>
      <a:hlink>
        <a:srgbClr val="00A3E0"/>
      </a:hlink>
      <a:folHlink>
        <a:srgbClr val="954F72"/>
      </a:folHlink>
    </a:clrScheme>
    <a:fontScheme name="Deloitte Norg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2.xml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2.vml" /><Relationship Id="rId4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comments" Target="../comments8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"/>
  </sheetPr>
  <dimension ref="A2:Z26"/>
  <sheetViews>
    <sheetView showGridLines="0" zoomScale="90" zoomScaleNormal="90" workbookViewId="0" topLeftCell="A1">
      <selection pane="topLeft" activeCell="A1" sqref="A1"/>
    </sheetView>
  </sheetViews>
  <sheetFormatPr defaultColWidth="8.75" defaultRowHeight="15"/>
  <cols>
    <col min="1" max="1" width="3.625" style="202" customWidth="1"/>
    <col min="2" max="2" width="2.875" style="202" customWidth="1"/>
    <col min="3" max="3" width="1.25" style="202" customWidth="1"/>
    <col min="4" max="4" width="26.875" style="202" bestFit="1" customWidth="1"/>
    <col min="5" max="16384" width="8.75" style="202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332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19" spans="2:5" ht="15">
      <c r="B19" s="490"/>
      <c r="C19" s="1"/>
      <c r="D19" s="10" t="s">
        <v>333</v>
      </c>
      <c r="E19" s="10" t="s">
        <v>334</v>
      </c>
    </row>
    <row r="20" spans="1:5" ht="15">
      <c r="A20"/>
      <c r="B20" s="491"/>
      <c r="C20"/>
      <c r="D20" t="str">
        <f>HYPERLINK("#Sheet_num3","DMS Br.sund")</f>
        <v>DMS Br.sund</v>
      </c>
      <c r="E20" s="492" t="s">
        <v>341</v>
      </c>
    </row>
    <row r="21" spans="1:5" ht="15">
      <c r="A21"/>
      <c r="B21" s="493"/>
      <c r="C21"/>
      <c r="D21" t="str">
        <f>HYPERLINK("#Sheet_num4","Inntekter")</f>
        <v>Inntekter</v>
      </c>
      <c r="E21" s="492" t="s">
        <v>335</v>
      </c>
    </row>
    <row r="22" spans="1:5" ht="15">
      <c r="A22"/>
      <c r="B22" s="493"/>
      <c r="C22"/>
      <c r="D22" t="str">
        <f>HYPERLINK("#Sheet_num5","Leie og FDV")</f>
        <v>Leie og FDV</v>
      </c>
      <c r="E22" s="492" t="s">
        <v>336</v>
      </c>
    </row>
    <row r="23" spans="1:5" ht="15">
      <c r="A23"/>
      <c r="B23" s="493"/>
      <c r="C23"/>
      <c r="D23" t="str">
        <f>HYPERLINK("#Sheet_num6","Lønnskostnader")</f>
        <v>Lønnskostnader</v>
      </c>
      <c r="E23" s="492" t="s">
        <v>337</v>
      </c>
    </row>
    <row r="24" spans="1:5" ht="15">
      <c r="A24"/>
      <c r="B24" s="493"/>
      <c r="C24"/>
      <c r="D24" t="str">
        <f>HYPERLINK("#Sheet_num7","Gjestepasienter")</f>
        <v>Gjestepasienter</v>
      </c>
      <c r="E24" s="492" t="s">
        <v>338</v>
      </c>
    </row>
    <row r="25" spans="1:5" ht="15">
      <c r="A25"/>
      <c r="B25" s="493"/>
      <c r="C25"/>
      <c r="D25" t="str">
        <f>HYPERLINK("#Sheet_num8","Pas.reise refusjon")</f>
        <v>Pas.reise refusjon</v>
      </c>
      <c r="E25" s="492" t="s">
        <v>339</v>
      </c>
    </row>
    <row r="26" spans="1:5" ht="15">
      <c r="A26"/>
      <c r="B26" s="494"/>
      <c r="C26"/>
      <c r="D26" t="str">
        <f>HYPERLINK("#Sheet_num9","Aktivitet")</f>
        <v>Aktivitet</v>
      </c>
      <c r="E26" s="492" t="s">
        <v>340</v>
      </c>
    </row>
  </sheetData>
  <sheetProtection algorithmName="SHA-512" hashValue="sHeRbGvBAPMJYcR+dmtpPopIh7M2NmA8ocXffopEOG4QKMX9DN/wXQXFl4SeRh3b2Qac1FNdv92fkDh0ZYcwVQ==" saltValue="3h/c3YL18m0Gn9j3+o8ybw==" spinCount="100000" sheet="1" objects="1" scenarios="1"/>
  <pageMargins left="0.7" right="0.7" top="0.75" bottom="0.75" header="0.3" footer="0.3"/>
  <pageSetup orientation="portrait" paperSize="9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 tint="0.39998"/>
  </sheetPr>
  <dimension ref="A2:AH89"/>
  <sheetViews>
    <sheetView showGridLines="0" zoomScale="70" zoomScaleNormal="70" workbookViewId="0" topLeftCell="A1">
      <selection pane="topLeft" activeCell="A1" sqref="A1"/>
    </sheetView>
  </sheetViews>
  <sheetFormatPr defaultColWidth="9" defaultRowHeight="15" outlineLevelRow="1"/>
  <cols>
    <col min="1" max="2" width="3.625" style="1" customWidth="1"/>
    <col min="3" max="3" width="39" style="1" customWidth="1"/>
    <col min="4" max="4" width="12" style="1" customWidth="1"/>
    <col min="5" max="11" width="14.625" style="1" customWidth="1"/>
    <col min="12" max="34" width="13.125" style="1" customWidth="1"/>
    <col min="35" max="16384" width="9" style="1"/>
  </cols>
  <sheetData>
    <row r="2" spans="2:26" ht="15">
      <c r="B2" s="2" t="s">
        <v>4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158</v>
      </c>
      <c r="C4" s="4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2:29" ht="15">
      <c r="L5" s="6"/>
      <c r="AC5" s="6"/>
    </row>
    <row r="6" spans="3:4" ht="15">
      <c r="C6" s="7"/>
      <c r="D6" s="7"/>
    </row>
    <row r="25" spans="5:34" ht="15">
      <c r="E25" s="41">
        <v>1</v>
      </c>
      <c r="F25" s="41">
        <v>2</v>
      </c>
      <c r="G25" s="41">
        <v>3</v>
      </c>
      <c r="H25" s="41">
        <v>4</v>
      </c>
      <c r="I25" s="41">
        <v>5</v>
      </c>
      <c r="J25" s="41">
        <v>6</v>
      </c>
      <c r="K25" s="41">
        <v>7</v>
      </c>
      <c r="L25" s="41">
        <v>8</v>
      </c>
      <c r="M25" s="41">
        <v>9</v>
      </c>
      <c r="N25" s="41">
        <v>10</v>
      </c>
      <c r="O25" s="41">
        <v>11</v>
      </c>
      <c r="P25" s="41">
        <v>12</v>
      </c>
      <c r="Q25" s="41">
        <v>13</v>
      </c>
      <c r="R25" s="41">
        <v>14</v>
      </c>
      <c r="S25" s="41">
        <v>15</v>
      </c>
      <c r="T25" s="41">
        <v>16</v>
      </c>
      <c r="U25" s="41">
        <v>17</v>
      </c>
      <c r="V25" s="41">
        <v>18</v>
      </c>
      <c r="W25" s="41">
        <v>19</v>
      </c>
      <c r="X25" s="41">
        <v>20</v>
      </c>
      <c r="Y25" s="41">
        <v>21</v>
      </c>
      <c r="Z25" s="41">
        <v>22</v>
      </c>
      <c r="AA25" s="41">
        <v>23</v>
      </c>
      <c r="AB25" s="41">
        <v>24</v>
      </c>
      <c r="AC25" s="41">
        <v>25</v>
      </c>
      <c r="AD25" s="41">
        <v>26</v>
      </c>
      <c r="AE25" s="41">
        <v>27</v>
      </c>
      <c r="AF25" s="41">
        <v>28</v>
      </c>
      <c r="AG25" s="41">
        <v>29</v>
      </c>
      <c r="AH25" s="41">
        <v>30</v>
      </c>
    </row>
    <row r="26" spans="1:34" s="8" customFormat="1" ht="15">
      <c r="A26" s="18"/>
      <c r="B26" s="19"/>
      <c r="C26" s="20" t="s">
        <v>82</v>
      </c>
      <c r="D26" s="21"/>
      <c r="E26" s="21">
        <v>2021</v>
      </c>
      <c r="F26" s="21">
        <v>2022</v>
      </c>
      <c r="G26" s="21">
        <v>2023</v>
      </c>
      <c r="H26" s="21">
        <v>2024</v>
      </c>
      <c r="I26" s="21">
        <v>2025</v>
      </c>
      <c r="J26" s="21">
        <v>2026</v>
      </c>
      <c r="K26" s="21">
        <v>2027</v>
      </c>
      <c r="L26" s="21">
        <v>2028</v>
      </c>
      <c r="M26" s="21">
        <v>2029</v>
      </c>
      <c r="N26" s="21">
        <v>2030</v>
      </c>
      <c r="O26" s="21">
        <v>2031</v>
      </c>
      <c r="P26" s="21">
        <v>2032</v>
      </c>
      <c r="Q26" s="21">
        <v>2033</v>
      </c>
      <c r="R26" s="21">
        <v>2034</v>
      </c>
      <c r="S26" s="21">
        <v>2035</v>
      </c>
      <c r="T26" s="21">
        <v>2036</v>
      </c>
      <c r="U26" s="21">
        <v>2037</v>
      </c>
      <c r="V26" s="21">
        <v>2038</v>
      </c>
      <c r="W26" s="21">
        <v>2039</v>
      </c>
      <c r="X26" s="21">
        <v>2040</v>
      </c>
      <c r="Y26" s="21">
        <v>2041</v>
      </c>
      <c r="Z26" s="21">
        <v>2042</v>
      </c>
      <c r="AA26" s="21">
        <v>2043</v>
      </c>
      <c r="AB26" s="21">
        <v>2044</v>
      </c>
      <c r="AC26" s="21">
        <v>2045</v>
      </c>
      <c r="AD26" s="21">
        <v>2046</v>
      </c>
      <c r="AE26" s="21">
        <v>2047</v>
      </c>
      <c r="AF26" s="21">
        <v>2048</v>
      </c>
      <c r="AG26" s="21">
        <v>2049</v>
      </c>
      <c r="AH26" s="21">
        <v>2050</v>
      </c>
    </row>
    <row r="27" spans="1:34" s="38" customFormat="1" ht="15">
      <c r="A27" s="22"/>
      <c r="B27" s="22"/>
      <c r="C27" s="23"/>
      <c r="D27" s="24"/>
      <c r="E27" s="140"/>
      <c r="F27" s="140"/>
      <c r="G27" s="140"/>
      <c r="H27" s="140"/>
      <c r="I27" s="140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</row>
    <row r="28" spans="1:34" s="39" customFormat="1" ht="15">
      <c r="A28" s="1"/>
      <c r="B28" s="1"/>
      <c r="C28" s="13" t="s">
        <v>73</v>
      </c>
      <c r="D28" s="14"/>
      <c r="E28" s="44">
        <v>1.9959199689002445</v>
      </c>
      <c r="F28" s="44">
        <v>2.9041439265983313</v>
      </c>
      <c r="G28" s="44">
        <v>3.7649385168968568</v>
      </c>
      <c r="H28" s="44">
        <v>4.6257331071953818</v>
      </c>
      <c r="I28" s="44">
        <v>5.4865276974939068</v>
      </c>
      <c r="J28" s="45">
        <v>6.3473222877924345</v>
      </c>
      <c r="K28" s="45">
        <v>7.2081168780909595</v>
      </c>
      <c r="L28" s="45">
        <v>8.0689114683894854</v>
      </c>
      <c r="M28" s="45">
        <v>8.9297060586880086</v>
      </c>
      <c r="N28" s="45">
        <v>9.7905006489865354</v>
      </c>
      <c r="O28" s="45">
        <v>9.7905006489865354</v>
      </c>
      <c r="P28" s="45">
        <v>9.7905006489865354</v>
      </c>
      <c r="Q28" s="45">
        <v>9.7905006489865354</v>
      </c>
      <c r="R28" s="45">
        <v>9.7905006489865354</v>
      </c>
      <c r="S28" s="45">
        <v>9.7905006489865354</v>
      </c>
      <c r="T28" s="473">
        <v>9.7905006489865354</v>
      </c>
      <c r="U28" s="473">
        <v>9.7905006489865354</v>
      </c>
      <c r="V28" s="473">
        <v>9.7905006489865354</v>
      </c>
      <c r="W28" s="473">
        <v>9.7905006489865354</v>
      </c>
      <c r="X28" s="473">
        <v>9.7905006489865354</v>
      </c>
      <c r="Y28" s="473">
        <v>9.7905006489865354</v>
      </c>
      <c r="Z28" s="473">
        <v>9.7905006489865354</v>
      </c>
      <c r="AA28" s="473">
        <v>9.7905006489865354</v>
      </c>
      <c r="AB28" s="473">
        <v>9.7905006489865354</v>
      </c>
      <c r="AC28" s="473">
        <v>9.7905006489865354</v>
      </c>
      <c r="AD28" s="473">
        <v>9.7905006489865354</v>
      </c>
      <c r="AE28" s="473">
        <v>9.7905006489865354</v>
      </c>
      <c r="AF28" s="473">
        <v>9.7905006489865354</v>
      </c>
      <c r="AG28" s="473">
        <v>9.7905006489865354</v>
      </c>
      <c r="AH28" s="473">
        <v>9.7905006489865354</v>
      </c>
    </row>
    <row r="29" spans="1:34" s="42" customFormat="1" ht="15" outlineLevel="1">
      <c r="A29" s="1"/>
      <c r="B29" s="1"/>
      <c r="C29" s="448" t="s">
        <v>76</v>
      </c>
      <c r="D29" s="449"/>
      <c r="E29" s="450">
        <v>0.24456260299621468</v>
      </c>
      <c r="F29" s="450">
        <v>0.36228845370070134</v>
      </c>
      <c r="G29" s="450">
        <v>0.49326512468648331</v>
      </c>
      <c r="H29" s="450">
        <v>0.62424179567226501</v>
      </c>
      <c r="I29" s="450">
        <v>0.75521846665804693</v>
      </c>
      <c r="J29" s="450">
        <v>0.88619513764382885</v>
      </c>
      <c r="K29" s="450">
        <v>1.0171718086296107</v>
      </c>
      <c r="L29" s="450">
        <v>1.1481484796153925</v>
      </c>
      <c r="M29" s="450">
        <v>1.2791251506011743</v>
      </c>
      <c r="N29" s="450">
        <v>1.4101018215869563</v>
      </c>
      <c r="O29" s="450">
        <v>1.4101018215869563</v>
      </c>
      <c r="P29" s="450">
        <v>1.4101018215869563</v>
      </c>
      <c r="Q29" s="450">
        <v>1.4101018215869563</v>
      </c>
      <c r="R29" s="450">
        <v>1.4101018215869563</v>
      </c>
      <c r="S29" s="450">
        <v>1.4101018215869563</v>
      </c>
      <c r="T29" s="474">
        <v>1.4101018215869563</v>
      </c>
      <c r="U29" s="474">
        <v>1.4101018215869563</v>
      </c>
      <c r="V29" s="474">
        <v>1.4101018215869563</v>
      </c>
      <c r="W29" s="474">
        <v>1.4101018215869563</v>
      </c>
      <c r="X29" s="474">
        <v>1.4101018215869563</v>
      </c>
      <c r="Y29" s="474">
        <v>1.4101018215869563</v>
      </c>
      <c r="Z29" s="474">
        <v>1.4101018215869563</v>
      </c>
      <c r="AA29" s="474">
        <v>1.4101018215869563</v>
      </c>
      <c r="AB29" s="474">
        <v>1.4101018215869563</v>
      </c>
      <c r="AC29" s="474">
        <v>1.4101018215869563</v>
      </c>
      <c r="AD29" s="474">
        <v>1.4101018215869563</v>
      </c>
      <c r="AE29" s="474">
        <v>1.4101018215869563</v>
      </c>
      <c r="AF29" s="474">
        <v>1.4101018215869563</v>
      </c>
      <c r="AG29" s="474">
        <v>1.4101018215869563</v>
      </c>
      <c r="AH29" s="474">
        <v>1.4101018215869563</v>
      </c>
    </row>
    <row r="30" spans="1:34" s="42" customFormat="1" ht="15" outlineLevel="1">
      <c r="A30" s="1"/>
      <c r="B30" s="1"/>
      <c r="C30" s="448" t="s">
        <v>77</v>
      </c>
      <c r="D30" s="449"/>
      <c r="E30" s="450">
        <v>0.39119895283307593</v>
      </c>
      <c r="F30" s="450">
        <v>0.52317582757021086</v>
      </c>
      <c r="G30" s="450">
        <v>0.6486264695108459</v>
      </c>
      <c r="H30" s="450">
        <v>0.77407711145148084</v>
      </c>
      <c r="I30" s="450">
        <v>0.89952775339211588</v>
      </c>
      <c r="J30" s="450">
        <v>1.0249783953327512</v>
      </c>
      <c r="K30" s="450">
        <v>1.1504290372733859</v>
      </c>
      <c r="L30" s="450">
        <v>1.275879679214021</v>
      </c>
      <c r="M30" s="450">
        <v>1.4013303211546562</v>
      </c>
      <c r="N30" s="450">
        <v>1.5267809630952911</v>
      </c>
      <c r="O30" s="450">
        <v>1.5267809630952911</v>
      </c>
      <c r="P30" s="450">
        <v>1.5267809630952911</v>
      </c>
      <c r="Q30" s="450">
        <v>1.5267809630952911</v>
      </c>
      <c r="R30" s="450">
        <v>1.5267809630952911</v>
      </c>
      <c r="S30" s="450">
        <v>1.5267809630952911</v>
      </c>
      <c r="T30" s="474">
        <v>1.5267809630952911</v>
      </c>
      <c r="U30" s="474">
        <v>1.5267809630952911</v>
      </c>
      <c r="V30" s="474">
        <v>1.5267809630952911</v>
      </c>
      <c r="W30" s="474">
        <v>1.5267809630952911</v>
      </c>
      <c r="X30" s="474">
        <v>1.5267809630952911</v>
      </c>
      <c r="Y30" s="474">
        <v>1.5267809630952911</v>
      </c>
      <c r="Z30" s="474">
        <v>1.5267809630952911</v>
      </c>
      <c r="AA30" s="474">
        <v>1.5267809630952911</v>
      </c>
      <c r="AB30" s="474">
        <v>1.5267809630952911</v>
      </c>
      <c r="AC30" s="474">
        <v>1.5267809630952911</v>
      </c>
      <c r="AD30" s="474">
        <v>1.5267809630952911</v>
      </c>
      <c r="AE30" s="474">
        <v>1.5267809630952911</v>
      </c>
      <c r="AF30" s="474">
        <v>1.5267809630952911</v>
      </c>
      <c r="AG30" s="474">
        <v>1.5267809630952911</v>
      </c>
      <c r="AH30" s="474">
        <v>1.5267809630952911</v>
      </c>
    </row>
    <row r="31" spans="1:34" s="42" customFormat="1" ht="15" outlineLevel="1">
      <c r="A31" s="1"/>
      <c r="B31" s="1"/>
      <c r="C31" s="448" t="s">
        <v>78</v>
      </c>
      <c r="D31" s="449"/>
      <c r="E31" s="450">
        <v>1.3601584130709539</v>
      </c>
      <c r="F31" s="450">
        <v>2.0186796453274192</v>
      </c>
      <c r="G31" s="450">
        <v>2.6230469226995274</v>
      </c>
      <c r="H31" s="450">
        <v>3.2274142000716362</v>
      </c>
      <c r="I31" s="450">
        <v>3.8317814774437444</v>
      </c>
      <c r="J31" s="450">
        <v>4.4361487548158545</v>
      </c>
      <c r="K31" s="450">
        <v>5.0405160321879627</v>
      </c>
      <c r="L31" s="450">
        <v>5.6448833095600719</v>
      </c>
      <c r="M31" s="450">
        <v>6.2492505869321784</v>
      </c>
      <c r="N31" s="450">
        <v>6.8536178643042875</v>
      </c>
      <c r="O31" s="450">
        <v>6.8536178643042875</v>
      </c>
      <c r="P31" s="450">
        <v>6.8536178643042875</v>
      </c>
      <c r="Q31" s="450">
        <v>6.8536178643042875</v>
      </c>
      <c r="R31" s="450">
        <v>6.8536178643042875</v>
      </c>
      <c r="S31" s="450">
        <v>6.8536178643042875</v>
      </c>
      <c r="T31" s="474">
        <v>6.8536178643042875</v>
      </c>
      <c r="U31" s="474">
        <v>6.8536178643042875</v>
      </c>
      <c r="V31" s="474">
        <v>6.8536178643042875</v>
      </c>
      <c r="W31" s="474">
        <v>6.8536178643042875</v>
      </c>
      <c r="X31" s="474">
        <v>6.8536178643042875</v>
      </c>
      <c r="Y31" s="474">
        <v>6.8536178643042875</v>
      </c>
      <c r="Z31" s="474">
        <v>6.8536178643042875</v>
      </c>
      <c r="AA31" s="474">
        <v>6.8536178643042875</v>
      </c>
      <c r="AB31" s="474">
        <v>6.8536178643042875</v>
      </c>
      <c r="AC31" s="474">
        <v>6.8536178643042875</v>
      </c>
      <c r="AD31" s="474">
        <v>6.8536178643042875</v>
      </c>
      <c r="AE31" s="474">
        <v>6.8536178643042875</v>
      </c>
      <c r="AF31" s="474">
        <v>6.8536178643042875</v>
      </c>
      <c r="AG31" s="474">
        <v>6.8536178643042875</v>
      </c>
      <c r="AH31" s="474">
        <v>6.8536178643042875</v>
      </c>
    </row>
    <row r="32" spans="1:34" s="39" customFormat="1" ht="15">
      <c r="A32" s="1"/>
      <c r="B32" s="1"/>
      <c r="C32" s="13" t="s">
        <v>83</v>
      </c>
      <c r="D32" s="14"/>
      <c r="E32" s="44">
        <v>1.5719726000000001</v>
      </c>
      <c r="F32" s="44">
        <v>1.8865130000000001</v>
      </c>
      <c r="G32" s="44">
        <v>2.2388818749999997</v>
      </c>
      <c r="H32" s="44">
        <v>2.5912507499999999</v>
      </c>
      <c r="I32" s="44">
        <v>2.9436196250000002</v>
      </c>
      <c r="J32" s="45">
        <v>3.2959885</v>
      </c>
      <c r="K32" s="45">
        <v>3.6483573749999998</v>
      </c>
      <c r="L32" s="45">
        <v>4.0007262500000005</v>
      </c>
      <c r="M32" s="45">
        <v>4.3530951249999994</v>
      </c>
      <c r="N32" s="45">
        <v>4.7054640000000001</v>
      </c>
      <c r="O32" s="45">
        <v>4.7054640000000001</v>
      </c>
      <c r="P32" s="45">
        <v>4.7054640000000001</v>
      </c>
      <c r="Q32" s="45">
        <v>4.7054640000000001</v>
      </c>
      <c r="R32" s="45">
        <v>4.7054640000000001</v>
      </c>
      <c r="S32" s="45">
        <v>4.7054640000000001</v>
      </c>
      <c r="T32" s="473">
        <v>4.7054640000000001</v>
      </c>
      <c r="U32" s="473">
        <v>4.7054640000000001</v>
      </c>
      <c r="V32" s="473">
        <v>4.7054640000000001</v>
      </c>
      <c r="W32" s="473">
        <v>4.7054640000000001</v>
      </c>
      <c r="X32" s="473">
        <v>4.7054640000000001</v>
      </c>
      <c r="Y32" s="473">
        <v>4.7054640000000001</v>
      </c>
      <c r="Z32" s="473">
        <v>4.7054640000000001</v>
      </c>
      <c r="AA32" s="473">
        <v>4.7054640000000001</v>
      </c>
      <c r="AB32" s="473">
        <v>4.7054640000000001</v>
      </c>
      <c r="AC32" s="473">
        <v>4.7054640000000001</v>
      </c>
      <c r="AD32" s="473">
        <v>4.7054640000000001</v>
      </c>
      <c r="AE32" s="473">
        <v>4.7054640000000001</v>
      </c>
      <c r="AF32" s="473">
        <v>4.7054640000000001</v>
      </c>
      <c r="AG32" s="473">
        <v>4.7054640000000001</v>
      </c>
      <c r="AH32" s="473">
        <v>4.7054640000000001</v>
      </c>
    </row>
    <row r="33" spans="1:34" s="42" customFormat="1" ht="15" outlineLevel="1">
      <c r="A33" s="1"/>
      <c r="B33" s="1"/>
      <c r="C33" s="448" t="s">
        <v>238</v>
      </c>
      <c r="D33" s="449"/>
      <c r="E33" s="450">
        <v>0.033104987320933879</v>
      </c>
      <c r="F33" s="450">
        <v>0.065461563625562172</v>
      </c>
      <c r="G33" s="450">
        <v>0.092758104865232283</v>
      </c>
      <c r="H33" s="450">
        <v>0.12005464610490242</v>
      </c>
      <c r="I33" s="450">
        <v>0.14735118734457253</v>
      </c>
      <c r="J33" s="450">
        <v>0.17464772858424268</v>
      </c>
      <c r="K33" s="450">
        <v>0.20194426982391281</v>
      </c>
      <c r="L33" s="450">
        <v>0.22924081106358293</v>
      </c>
      <c r="M33" s="450">
        <v>0.25653735230325303</v>
      </c>
      <c r="N33" s="450">
        <v>0.28383389354292315</v>
      </c>
      <c r="O33" s="450">
        <v>0.28383389354292315</v>
      </c>
      <c r="P33" s="450">
        <v>0.28383389354292315</v>
      </c>
      <c r="Q33" s="450">
        <v>0.28383389354292315</v>
      </c>
      <c r="R33" s="450">
        <v>0.28383389354292315</v>
      </c>
      <c r="S33" s="450">
        <v>0.28383389354292315</v>
      </c>
      <c r="T33" s="474">
        <v>0.28383389354292315</v>
      </c>
      <c r="U33" s="474">
        <v>0.28383389354292315</v>
      </c>
      <c r="V33" s="474">
        <v>0.28383389354292315</v>
      </c>
      <c r="W33" s="474">
        <v>0.28383389354292315</v>
      </c>
      <c r="X33" s="474">
        <v>0.28383389354292315</v>
      </c>
      <c r="Y33" s="474">
        <v>0.28383389354292315</v>
      </c>
      <c r="Z33" s="474">
        <v>0.28383389354292315</v>
      </c>
      <c r="AA33" s="474">
        <v>0.28383389354292315</v>
      </c>
      <c r="AB33" s="474">
        <v>0.28383389354292315</v>
      </c>
      <c r="AC33" s="474">
        <v>0.28383389354292315</v>
      </c>
      <c r="AD33" s="474">
        <v>0.28383389354292315</v>
      </c>
      <c r="AE33" s="474">
        <v>0.28383389354292315</v>
      </c>
      <c r="AF33" s="474">
        <v>0.28383389354292315</v>
      </c>
      <c r="AG33" s="474">
        <v>0.28383389354292315</v>
      </c>
      <c r="AH33" s="474">
        <v>0.28383389354292315</v>
      </c>
    </row>
    <row r="34" spans="1:34" s="42" customFormat="1" ht="15" outlineLevel="1">
      <c r="A34" s="1"/>
      <c r="B34" s="1"/>
      <c r="C34" s="448" t="s">
        <v>239</v>
      </c>
      <c r="D34" s="449"/>
      <c r="E34" s="450">
        <v>0.022427814726009822</v>
      </c>
      <c r="F34" s="450">
        <v>0.056176784683091369</v>
      </c>
      <c r="G34" s="450">
        <v>0.076560127454755156</v>
      </c>
      <c r="H34" s="450">
        <v>0.096943470226418929</v>
      </c>
      <c r="I34" s="450">
        <v>0.11732681299808274</v>
      </c>
      <c r="J34" s="450">
        <v>0.13771015576974649</v>
      </c>
      <c r="K34" s="450">
        <v>0.1580934985414103</v>
      </c>
      <c r="L34" s="450">
        <v>0.17847684131307409</v>
      </c>
      <c r="M34" s="450">
        <v>0.19886018408473788</v>
      </c>
      <c r="N34" s="450">
        <v>0.21924352685640167</v>
      </c>
      <c r="O34" s="450">
        <v>0.21924352685640167</v>
      </c>
      <c r="P34" s="450">
        <v>0.21924352685640167</v>
      </c>
      <c r="Q34" s="450">
        <v>0.21924352685640167</v>
      </c>
      <c r="R34" s="450">
        <v>0.21924352685640167</v>
      </c>
      <c r="S34" s="450">
        <v>0.21924352685640167</v>
      </c>
      <c r="T34" s="474">
        <v>0.21924352685640167</v>
      </c>
      <c r="U34" s="474">
        <v>0.21924352685640167</v>
      </c>
      <c r="V34" s="474">
        <v>0.21924352685640167</v>
      </c>
      <c r="W34" s="474">
        <v>0.21924352685640167</v>
      </c>
      <c r="X34" s="474">
        <v>0.21924352685640167</v>
      </c>
      <c r="Y34" s="474">
        <v>0.21924352685640167</v>
      </c>
      <c r="Z34" s="474">
        <v>0.21924352685640167</v>
      </c>
      <c r="AA34" s="474">
        <v>0.21924352685640167</v>
      </c>
      <c r="AB34" s="474">
        <v>0.21924352685640167</v>
      </c>
      <c r="AC34" s="474">
        <v>0.21924352685640167</v>
      </c>
      <c r="AD34" s="474">
        <v>0.21924352685640167</v>
      </c>
      <c r="AE34" s="474">
        <v>0.21924352685640167</v>
      </c>
      <c r="AF34" s="474">
        <v>0.21924352685640167</v>
      </c>
      <c r="AG34" s="474">
        <v>0.21924352685640167</v>
      </c>
      <c r="AH34" s="474">
        <v>0.21924352685640167</v>
      </c>
    </row>
    <row r="35" spans="1:34" s="42" customFormat="1" ht="15" outlineLevel="1">
      <c r="A35" s="1"/>
      <c r="B35" s="1"/>
      <c r="C35" s="448" t="s">
        <v>240</v>
      </c>
      <c r="D35" s="449"/>
      <c r="E35" s="450">
        <v>1.5164397979530564</v>
      </c>
      <c r="F35" s="450">
        <v>1.7648746516913465</v>
      </c>
      <c r="G35" s="450">
        <v>2.0695636426800124</v>
      </c>
      <c r="H35" s="450">
        <v>2.3742526336686787</v>
      </c>
      <c r="I35" s="450">
        <v>2.678941624657345</v>
      </c>
      <c r="J35" s="450">
        <v>2.9836306156460108</v>
      </c>
      <c r="K35" s="450">
        <v>3.2883196066346767</v>
      </c>
      <c r="L35" s="450">
        <v>3.5930085976233435</v>
      </c>
      <c r="M35" s="450">
        <v>3.8976975886120089</v>
      </c>
      <c r="N35" s="450">
        <v>4.2023865796006756</v>
      </c>
      <c r="O35" s="450">
        <v>4.2023865796006756</v>
      </c>
      <c r="P35" s="450">
        <v>4.2023865796006756</v>
      </c>
      <c r="Q35" s="450">
        <v>4.2023865796006756</v>
      </c>
      <c r="R35" s="450">
        <v>4.2023865796006756</v>
      </c>
      <c r="S35" s="450">
        <v>4.2023865796006756</v>
      </c>
      <c r="T35" s="474">
        <v>4.2023865796006756</v>
      </c>
      <c r="U35" s="474">
        <v>4.2023865796006756</v>
      </c>
      <c r="V35" s="474">
        <v>4.2023865796006756</v>
      </c>
      <c r="W35" s="474">
        <v>4.2023865796006756</v>
      </c>
      <c r="X35" s="474">
        <v>4.2023865796006756</v>
      </c>
      <c r="Y35" s="474">
        <v>4.2023865796006756</v>
      </c>
      <c r="Z35" s="474">
        <v>4.2023865796006756</v>
      </c>
      <c r="AA35" s="474">
        <v>4.2023865796006756</v>
      </c>
      <c r="AB35" s="474">
        <v>4.2023865796006756</v>
      </c>
      <c r="AC35" s="474">
        <v>4.2023865796006756</v>
      </c>
      <c r="AD35" s="474">
        <v>4.2023865796006756</v>
      </c>
      <c r="AE35" s="474">
        <v>4.2023865796006756</v>
      </c>
      <c r="AF35" s="474">
        <v>4.2023865796006756</v>
      </c>
      <c r="AG35" s="474">
        <v>4.2023865796006756</v>
      </c>
      <c r="AH35" s="474">
        <v>4.2023865796006756</v>
      </c>
    </row>
    <row r="36" spans="1:34" s="39" customFormat="1" ht="15">
      <c r="A36" s="1"/>
      <c r="B36" s="1"/>
      <c r="C36" s="13" t="s">
        <v>1</v>
      </c>
      <c r="D36" s="14"/>
      <c r="E36" s="44">
        <v>0.17517081081081079</v>
      </c>
      <c r="F36" s="44">
        <v>0.17517081081081079</v>
      </c>
      <c r="G36" s="44">
        <v>0.17517081081081079</v>
      </c>
      <c r="H36" s="44">
        <v>0.17517081081081079</v>
      </c>
      <c r="I36" s="44">
        <v>0.17517081081081079</v>
      </c>
      <c r="J36" s="44">
        <v>0.17517081081081079</v>
      </c>
      <c r="K36" s="44">
        <v>0.17517081081081079</v>
      </c>
      <c r="L36" s="44">
        <v>0.17517081081081079</v>
      </c>
      <c r="M36" s="44">
        <v>0.17517081081081079</v>
      </c>
      <c r="N36" s="44">
        <v>0.17517081081081079</v>
      </c>
      <c r="O36" s="44">
        <v>0.17517081081081079</v>
      </c>
      <c r="P36" s="44">
        <v>0.17517081081081079</v>
      </c>
      <c r="Q36" s="44">
        <v>0.17517081081081079</v>
      </c>
      <c r="R36" s="44">
        <v>0.17517081081081079</v>
      </c>
      <c r="S36" s="44">
        <v>0.17517081081081079</v>
      </c>
      <c r="T36" s="473">
        <v>0.17517081081081079</v>
      </c>
      <c r="U36" s="473">
        <v>0.17517081081081079</v>
      </c>
      <c r="V36" s="473">
        <v>0.17517081081081079</v>
      </c>
      <c r="W36" s="473">
        <v>0.17517081081081079</v>
      </c>
      <c r="X36" s="473">
        <v>0.17517081081081079</v>
      </c>
      <c r="Y36" s="473">
        <v>0.17517081081081079</v>
      </c>
      <c r="Z36" s="473">
        <v>0.17517081081081079</v>
      </c>
      <c r="AA36" s="473">
        <v>0.17517081081081079</v>
      </c>
      <c r="AB36" s="473">
        <v>0.17517081081081079</v>
      </c>
      <c r="AC36" s="473">
        <v>0.17517081081081079</v>
      </c>
      <c r="AD36" s="473">
        <v>0.17517081081081079</v>
      </c>
      <c r="AE36" s="473">
        <v>0.17517081081081079</v>
      </c>
      <c r="AF36" s="473">
        <v>0.17517081081081079</v>
      </c>
      <c r="AG36" s="473">
        <v>0.17517081081081079</v>
      </c>
      <c r="AH36" s="473">
        <v>0.17517081081081079</v>
      </c>
    </row>
    <row r="37" spans="1:34" s="39" customFormat="1" ht="15" outlineLevel="1">
      <c r="A37" s="1"/>
      <c r="B37" s="1"/>
      <c r="C37" s="448" t="s">
        <v>290</v>
      </c>
      <c r="D37" s="472">
        <v>0.17517081081081079</v>
      </c>
      <c r="E37" s="44">
        <v>0.17517081081081079</v>
      </c>
      <c r="F37" s="44">
        <v>0.17517081081081079</v>
      </c>
      <c r="G37" s="44">
        <v>0.17517081081081079</v>
      </c>
      <c r="H37" s="44">
        <v>0.17517081081081079</v>
      </c>
      <c r="I37" s="44">
        <v>0.17517081081081079</v>
      </c>
      <c r="J37" s="44">
        <v>0.17517081081081079</v>
      </c>
      <c r="K37" s="44">
        <v>0.17517081081081079</v>
      </c>
      <c r="L37" s="44">
        <v>0.17517081081081079</v>
      </c>
      <c r="M37" s="44">
        <v>0.17517081081081079</v>
      </c>
      <c r="N37" s="44">
        <v>0.17517081081081079</v>
      </c>
      <c r="O37" s="44">
        <v>0.17517081081081079</v>
      </c>
      <c r="P37" s="44">
        <v>0.17517081081081079</v>
      </c>
      <c r="Q37" s="44">
        <v>0.17517081081081079</v>
      </c>
      <c r="R37" s="44">
        <v>0.17517081081081079</v>
      </c>
      <c r="S37" s="44">
        <v>0.17517081081081079</v>
      </c>
      <c r="T37" s="473">
        <v>0.17517081081081079</v>
      </c>
      <c r="U37" s="473">
        <v>0.17517081081081079</v>
      </c>
      <c r="V37" s="473">
        <v>0.17517081081081079</v>
      </c>
      <c r="W37" s="473">
        <v>0.17517081081081079</v>
      </c>
      <c r="X37" s="473">
        <v>0.17517081081081079</v>
      </c>
      <c r="Y37" s="473">
        <v>0.17517081081081079</v>
      </c>
      <c r="Z37" s="473">
        <v>0.17517081081081079</v>
      </c>
      <c r="AA37" s="473">
        <v>0.17517081081081079</v>
      </c>
      <c r="AB37" s="473">
        <v>0.17517081081081079</v>
      </c>
      <c r="AC37" s="473">
        <v>0.17517081081081079</v>
      </c>
      <c r="AD37" s="473">
        <v>0.17517081081081079</v>
      </c>
      <c r="AE37" s="473">
        <v>0.17517081081081079</v>
      </c>
      <c r="AF37" s="473">
        <v>0.17517081081081079</v>
      </c>
      <c r="AG37" s="473">
        <v>0.17517081081081079</v>
      </c>
      <c r="AH37" s="473">
        <v>0.17517081081081079</v>
      </c>
    </row>
    <row r="38" spans="1:34" s="8" customFormat="1" ht="15">
      <c r="A38" s="1"/>
      <c r="B38" s="1"/>
      <c r="C38" s="27" t="s">
        <v>0</v>
      </c>
      <c r="D38" s="28"/>
      <c r="E38" s="142">
        <v>3.7430633797110557</v>
      </c>
      <c r="F38" s="142">
        <v>4.9658277374091426</v>
      </c>
      <c r="G38" s="142">
        <v>6.1789912027076674</v>
      </c>
      <c r="H38" s="142">
        <v>7.3921546680061931</v>
      </c>
      <c r="I38" s="142">
        <v>8.6053181333047171</v>
      </c>
      <c r="J38" s="142">
        <v>9.8184815986032437</v>
      </c>
      <c r="K38" s="142">
        <v>11.031645063901769</v>
      </c>
      <c r="L38" s="142">
        <v>12.244808529200297</v>
      </c>
      <c r="M38" s="142">
        <v>13.457971994498818</v>
      </c>
      <c r="N38" s="142">
        <v>14.671135459797347</v>
      </c>
      <c r="O38" s="142">
        <v>14.671135459797347</v>
      </c>
      <c r="P38" s="142">
        <v>14.671135459797347</v>
      </c>
      <c r="Q38" s="142">
        <v>14.671135459797347</v>
      </c>
      <c r="R38" s="142">
        <v>14.671135459797347</v>
      </c>
      <c r="S38" s="142">
        <v>14.671135459797347</v>
      </c>
      <c r="T38" s="142">
        <v>14.671135459797347</v>
      </c>
      <c r="U38" s="142">
        <v>14.671135459797347</v>
      </c>
      <c r="V38" s="142">
        <v>14.671135459797347</v>
      </c>
      <c r="W38" s="142">
        <v>14.671135459797347</v>
      </c>
      <c r="X38" s="142">
        <v>14.671135459797347</v>
      </c>
      <c r="Y38" s="142">
        <v>14.671135459797347</v>
      </c>
      <c r="Z38" s="142">
        <v>14.671135459797347</v>
      </c>
      <c r="AA38" s="142">
        <v>14.671135459797347</v>
      </c>
      <c r="AB38" s="142">
        <v>14.671135459797347</v>
      </c>
      <c r="AC38" s="142">
        <v>14.671135459797347</v>
      </c>
      <c r="AD38" s="142">
        <v>14.671135459797347</v>
      </c>
      <c r="AE38" s="142">
        <v>14.671135459797347</v>
      </c>
      <c r="AF38" s="142">
        <v>14.671135459797347</v>
      </c>
      <c r="AG38" s="142">
        <v>14.671135459797347</v>
      </c>
      <c r="AH38" s="142">
        <v>14.671135459797347</v>
      </c>
    </row>
    <row r="39" spans="1:34" s="39" customFormat="1" ht="15">
      <c r="A39" s="1"/>
      <c r="B39" s="1"/>
      <c r="C39" s="25"/>
      <c r="D39" s="14"/>
      <c r="E39" s="44"/>
      <c r="F39" s="44"/>
      <c r="G39" s="44"/>
      <c r="H39" s="44"/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1:34" s="39" customFormat="1" ht="15">
      <c r="A40" s="1"/>
      <c r="B40" s="1"/>
      <c r="C40" s="13" t="s">
        <v>3</v>
      </c>
      <c r="D40" s="14"/>
      <c r="E40" s="44">
        <v>5.0250000000000004</v>
      </c>
      <c r="F40" s="44">
        <v>5.0250000000000004</v>
      </c>
      <c r="G40" s="44">
        <v>5.0250000000000004</v>
      </c>
      <c r="H40" s="44">
        <v>5.0250000000000004</v>
      </c>
      <c r="I40" s="44">
        <v>5.0250000000000004</v>
      </c>
      <c r="J40" s="44">
        <v>5.0250000000000004</v>
      </c>
      <c r="K40" s="44">
        <v>5.0250000000000004</v>
      </c>
      <c r="L40" s="44">
        <v>5.0250000000000004</v>
      </c>
      <c r="M40" s="44">
        <v>5.0250000000000004</v>
      </c>
      <c r="N40" s="44">
        <v>5.0250000000000004</v>
      </c>
      <c r="O40" s="44">
        <v>5.0250000000000004</v>
      </c>
      <c r="P40" s="44">
        <v>5.0250000000000004</v>
      </c>
      <c r="Q40" s="44">
        <v>5.0250000000000004</v>
      </c>
      <c r="R40" s="44">
        <v>5.0250000000000004</v>
      </c>
      <c r="S40" s="44">
        <v>5.0250000000000004</v>
      </c>
      <c r="T40" s="473">
        <v>5.0250000000000004</v>
      </c>
      <c r="U40" s="473">
        <v>5.0250000000000004</v>
      </c>
      <c r="V40" s="473">
        <v>5.0250000000000004</v>
      </c>
      <c r="W40" s="473">
        <v>5.0250000000000004</v>
      </c>
      <c r="X40" s="473">
        <v>5.0250000000000004</v>
      </c>
      <c r="Y40" s="473">
        <v>5.0250000000000004</v>
      </c>
      <c r="Z40" s="473">
        <v>5.0250000000000004</v>
      </c>
      <c r="AA40" s="473">
        <v>5.0250000000000004</v>
      </c>
      <c r="AB40" s="473">
        <v>5.0250000000000004</v>
      </c>
      <c r="AC40" s="473">
        <v>5.0250000000000004</v>
      </c>
      <c r="AD40" s="473">
        <v>5.0250000000000004</v>
      </c>
      <c r="AE40" s="473">
        <v>5.0250000000000004</v>
      </c>
      <c r="AF40" s="473">
        <v>5.0250000000000004</v>
      </c>
      <c r="AG40" s="473">
        <v>5.0250000000000004</v>
      </c>
      <c r="AH40" s="473">
        <v>5.0250000000000004</v>
      </c>
    </row>
    <row r="41" spans="1:34" s="39" customFormat="1" ht="15">
      <c r="A41" s="1"/>
      <c r="B41" s="1"/>
      <c r="C41" s="13" t="s">
        <v>84</v>
      </c>
      <c r="D41" s="14"/>
      <c r="E41" s="44">
        <v>1.4563200000000001</v>
      </c>
      <c r="F41" s="44">
        <v>1.4563200000000001</v>
      </c>
      <c r="G41" s="44">
        <v>1.4563200000000001</v>
      </c>
      <c r="H41" s="44">
        <v>1.4563200000000001</v>
      </c>
      <c r="I41" s="44">
        <v>1.4563200000000001</v>
      </c>
      <c r="J41" s="44">
        <v>1.4563200000000001</v>
      </c>
      <c r="K41" s="44">
        <v>1.4563200000000001</v>
      </c>
      <c r="L41" s="44">
        <v>1.4563200000000001</v>
      </c>
      <c r="M41" s="44">
        <v>1.4563200000000001</v>
      </c>
      <c r="N41" s="44">
        <v>1.4563200000000001</v>
      </c>
      <c r="O41" s="44">
        <v>1.4563200000000001</v>
      </c>
      <c r="P41" s="44">
        <v>1.4563200000000001</v>
      </c>
      <c r="Q41" s="44">
        <v>1.4563200000000001</v>
      </c>
      <c r="R41" s="44">
        <v>1.4563200000000001</v>
      </c>
      <c r="S41" s="44">
        <v>1.4563200000000001</v>
      </c>
      <c r="T41" s="473">
        <v>1.4563200000000001</v>
      </c>
      <c r="U41" s="473">
        <v>1.4563200000000001</v>
      </c>
      <c r="V41" s="473">
        <v>1.4563200000000001</v>
      </c>
      <c r="W41" s="473">
        <v>1.4563200000000001</v>
      </c>
      <c r="X41" s="473">
        <v>1.4563200000000001</v>
      </c>
      <c r="Y41" s="473">
        <v>1.4563200000000001</v>
      </c>
      <c r="Z41" s="473">
        <v>1.4563200000000001</v>
      </c>
      <c r="AA41" s="473">
        <v>1.4563200000000001</v>
      </c>
      <c r="AB41" s="473">
        <v>1.4563200000000001</v>
      </c>
      <c r="AC41" s="473">
        <v>1.4563200000000001</v>
      </c>
      <c r="AD41" s="473">
        <v>1.4563200000000001</v>
      </c>
      <c r="AE41" s="473">
        <v>1.4563200000000001</v>
      </c>
      <c r="AF41" s="473">
        <v>1.4563200000000001</v>
      </c>
      <c r="AG41" s="473">
        <v>1.4563200000000001</v>
      </c>
      <c r="AH41" s="473">
        <v>1.4563200000000001</v>
      </c>
    </row>
    <row r="42" spans="1:34" s="39" customFormat="1" ht="15">
      <c r="A42" s="1"/>
      <c r="B42" s="1"/>
      <c r="C42" s="13" t="s">
        <v>85</v>
      </c>
      <c r="D42" s="14"/>
      <c r="E42" s="44">
        <v>7.0566209999999998</v>
      </c>
      <c r="F42" s="44">
        <v>7.8882570000000003</v>
      </c>
      <c r="G42" s="44">
        <v>7.8882570000000003</v>
      </c>
      <c r="H42" s="44">
        <v>7.8882570000000003</v>
      </c>
      <c r="I42" s="44">
        <v>7.8882570000000003</v>
      </c>
      <c r="J42" s="44">
        <v>7.8882570000000003</v>
      </c>
      <c r="K42" s="44">
        <v>7.8882570000000003</v>
      </c>
      <c r="L42" s="44">
        <v>11.713195000000001</v>
      </c>
      <c r="M42" s="44">
        <v>11.713195000000001</v>
      </c>
      <c r="N42" s="44">
        <v>11.713195000000001</v>
      </c>
      <c r="O42" s="44">
        <v>11.713195000000001</v>
      </c>
      <c r="P42" s="44">
        <v>11.713195000000001</v>
      </c>
      <c r="Q42" s="44">
        <v>11.713195000000001</v>
      </c>
      <c r="R42" s="44">
        <v>11.713195000000001</v>
      </c>
      <c r="S42" s="44">
        <v>11.713195000000001</v>
      </c>
      <c r="T42" s="473">
        <v>11.713195000000001</v>
      </c>
      <c r="U42" s="473">
        <v>11.713195000000001</v>
      </c>
      <c r="V42" s="473">
        <v>11.713195000000001</v>
      </c>
      <c r="W42" s="473">
        <v>11.713195000000001</v>
      </c>
      <c r="X42" s="473">
        <v>11.713195000000001</v>
      </c>
      <c r="Y42" s="473">
        <v>11.713195000000001</v>
      </c>
      <c r="Z42" s="473">
        <v>11.713195000000001</v>
      </c>
      <c r="AA42" s="473">
        <v>11.713195000000001</v>
      </c>
      <c r="AB42" s="473">
        <v>11.713195000000001</v>
      </c>
      <c r="AC42" s="473">
        <v>11.713195000000001</v>
      </c>
      <c r="AD42" s="473">
        <v>11.713195000000001</v>
      </c>
      <c r="AE42" s="473">
        <v>11.713195000000001</v>
      </c>
      <c r="AF42" s="473">
        <v>11.713195000000001</v>
      </c>
      <c r="AG42" s="473">
        <v>11.713195000000001</v>
      </c>
      <c r="AH42" s="473">
        <v>11.713195000000001</v>
      </c>
    </row>
    <row r="43" spans="1:34" s="39" customFormat="1" ht="15">
      <c r="A43" s="1"/>
      <c r="B43" s="1"/>
      <c r="C43" s="13" t="s">
        <v>86</v>
      </c>
      <c r="D43" s="154">
        <v>0.15</v>
      </c>
      <c r="E43" s="44">
        <v>1.0584931499999999</v>
      </c>
      <c r="F43" s="44">
        <v>1.18323855</v>
      </c>
      <c r="G43" s="44">
        <v>1.18323855</v>
      </c>
      <c r="H43" s="44">
        <v>1.18323855</v>
      </c>
      <c r="I43" s="44">
        <v>1.18323855</v>
      </c>
      <c r="J43" s="44">
        <v>1.18323855</v>
      </c>
      <c r="K43" s="44">
        <v>1.18323855</v>
      </c>
      <c r="L43" s="44">
        <v>1.7569792500000001</v>
      </c>
      <c r="M43" s="44">
        <v>1.7569792500000001</v>
      </c>
      <c r="N43" s="44">
        <v>1.7569792500000001</v>
      </c>
      <c r="O43" s="44">
        <v>1.7569792500000001</v>
      </c>
      <c r="P43" s="44">
        <v>1.7569792500000001</v>
      </c>
      <c r="Q43" s="44">
        <v>1.7569792500000001</v>
      </c>
      <c r="R43" s="44">
        <v>1.7569792500000001</v>
      </c>
      <c r="S43" s="44">
        <v>1.7569792500000001</v>
      </c>
      <c r="T43" s="473">
        <v>1.7569792500000001</v>
      </c>
      <c r="U43" s="473">
        <v>1.7569792500000001</v>
      </c>
      <c r="V43" s="473">
        <v>1.7569792500000001</v>
      </c>
      <c r="W43" s="473">
        <v>1.7569792500000001</v>
      </c>
      <c r="X43" s="473">
        <v>1.7569792500000001</v>
      </c>
      <c r="Y43" s="473">
        <v>1.7569792500000001</v>
      </c>
      <c r="Z43" s="473">
        <v>1.7569792500000001</v>
      </c>
      <c r="AA43" s="473">
        <v>1.7569792500000001</v>
      </c>
      <c r="AB43" s="473">
        <v>1.7569792500000001</v>
      </c>
      <c r="AC43" s="473">
        <v>1.7569792500000001</v>
      </c>
      <c r="AD43" s="473">
        <v>1.7569792500000001</v>
      </c>
      <c r="AE43" s="473">
        <v>1.7569792500000001</v>
      </c>
      <c r="AF43" s="473">
        <v>1.7569792500000001</v>
      </c>
      <c r="AG43" s="473">
        <v>1.7569792500000001</v>
      </c>
      <c r="AH43" s="473">
        <v>1.7569792500000001</v>
      </c>
    </row>
    <row r="44" spans="1:34" s="39" customFormat="1" ht="15">
      <c r="A44" s="1"/>
      <c r="B44" s="1"/>
      <c r="C44" s="13" t="s">
        <v>271</v>
      </c>
      <c r="D44" s="436">
        <v>0.20</v>
      </c>
      <c r="E44" s="44">
        <v>0.20</v>
      </c>
      <c r="F44" s="44">
        <v>0.20</v>
      </c>
      <c r="G44" s="44">
        <v>0.20</v>
      </c>
      <c r="H44" s="44">
        <v>0.20</v>
      </c>
      <c r="I44" s="44">
        <v>0.20</v>
      </c>
      <c r="J44" s="44">
        <v>0.20</v>
      </c>
      <c r="K44" s="44">
        <v>0.20</v>
      </c>
      <c r="L44" s="44">
        <v>0.20</v>
      </c>
      <c r="M44" s="44">
        <v>0.20</v>
      </c>
      <c r="N44" s="44">
        <v>0.20</v>
      </c>
      <c r="O44" s="44">
        <v>0.20</v>
      </c>
      <c r="P44" s="44">
        <v>0.20</v>
      </c>
      <c r="Q44" s="44">
        <v>0.20</v>
      </c>
      <c r="R44" s="44">
        <v>0.20</v>
      </c>
      <c r="S44" s="44">
        <v>0.20</v>
      </c>
      <c r="T44" s="473">
        <v>0.20</v>
      </c>
      <c r="U44" s="473">
        <v>0.20</v>
      </c>
      <c r="V44" s="473">
        <v>0.20</v>
      </c>
      <c r="W44" s="473">
        <v>0.20</v>
      </c>
      <c r="X44" s="473">
        <v>0.20</v>
      </c>
      <c r="Y44" s="473">
        <v>0.20</v>
      </c>
      <c r="Z44" s="473">
        <v>0.20</v>
      </c>
      <c r="AA44" s="473">
        <v>0.20</v>
      </c>
      <c r="AB44" s="473">
        <v>0.20</v>
      </c>
      <c r="AC44" s="473">
        <v>0.20</v>
      </c>
      <c r="AD44" s="473">
        <v>0.20</v>
      </c>
      <c r="AE44" s="473">
        <v>0.20</v>
      </c>
      <c r="AF44" s="473">
        <v>0.20</v>
      </c>
      <c r="AG44" s="473">
        <v>0.20</v>
      </c>
      <c r="AH44" s="473">
        <v>0.20</v>
      </c>
    </row>
    <row r="45" spans="1:34" s="39" customFormat="1" ht="15">
      <c r="A45" s="1"/>
      <c r="B45" s="1"/>
      <c r="C45" s="13" t="s">
        <v>87</v>
      </c>
      <c r="D45" s="14"/>
      <c r="E45" s="44">
        <v>0.12</v>
      </c>
      <c r="F45" s="44">
        <v>0.12</v>
      </c>
      <c r="G45" s="44">
        <v>0.12</v>
      </c>
      <c r="H45" s="44">
        <v>0.12</v>
      </c>
      <c r="I45" s="44">
        <v>0.12</v>
      </c>
      <c r="J45" s="44">
        <v>0.23862554999999999</v>
      </c>
      <c r="K45" s="44">
        <v>0.23862554999999999</v>
      </c>
      <c r="L45" s="44">
        <v>0.23862554999999999</v>
      </c>
      <c r="M45" s="44">
        <v>0.23862554999999999</v>
      </c>
      <c r="N45" s="44">
        <v>0.23862554999999999</v>
      </c>
      <c r="O45" s="44">
        <v>0.23862554999999999</v>
      </c>
      <c r="P45" s="44">
        <v>0.23862554999999999</v>
      </c>
      <c r="Q45" s="44">
        <v>0.23862554999999999</v>
      </c>
      <c r="R45" s="44">
        <v>0.23862554999999999</v>
      </c>
      <c r="S45" s="44">
        <v>0.23862554999999999</v>
      </c>
      <c r="T45" s="473">
        <v>0.23862554999999999</v>
      </c>
      <c r="U45" s="473">
        <v>0.23862554999999999</v>
      </c>
      <c r="V45" s="473">
        <v>0.23862554999999999</v>
      </c>
      <c r="W45" s="473">
        <v>0.23862554999999999</v>
      </c>
      <c r="X45" s="473">
        <v>0.23862554999999999</v>
      </c>
      <c r="Y45" s="473">
        <v>0.23862554999999999</v>
      </c>
      <c r="Z45" s="473">
        <v>0.23862554999999999</v>
      </c>
      <c r="AA45" s="473">
        <v>0.23862554999999999</v>
      </c>
      <c r="AB45" s="473">
        <v>0.23862554999999999</v>
      </c>
      <c r="AC45" s="473">
        <v>0.23862554999999999</v>
      </c>
      <c r="AD45" s="473">
        <v>0.23862554999999999</v>
      </c>
      <c r="AE45" s="473">
        <v>0.23862554999999999</v>
      </c>
      <c r="AF45" s="473">
        <v>0.23862554999999999</v>
      </c>
      <c r="AG45" s="473">
        <v>0.23862554999999999</v>
      </c>
      <c r="AH45" s="473">
        <v>0.23862554999999999</v>
      </c>
    </row>
    <row r="46" spans="1:34" s="39" customFormat="1" ht="15" outlineLevel="1">
      <c r="A46" s="1"/>
      <c r="B46" s="1"/>
      <c r="C46" s="448" t="s">
        <v>285</v>
      </c>
      <c r="D46" s="453">
        <v>0.10</v>
      </c>
      <c r="E46" s="450">
        <v>0.12</v>
      </c>
      <c r="F46" s="450">
        <v>0.12</v>
      </c>
      <c r="G46" s="450">
        <v>0.12</v>
      </c>
      <c r="H46" s="450">
        <v>0.12</v>
      </c>
      <c r="I46" s="450">
        <v>0.12</v>
      </c>
      <c r="J46" s="450">
        <v>0.23862554999999999</v>
      </c>
      <c r="K46" s="450">
        <v>0.23862554999999999</v>
      </c>
      <c r="L46" s="450">
        <v>0.23862554999999999</v>
      </c>
      <c r="M46" s="450">
        <v>0.23862554999999999</v>
      </c>
      <c r="N46" s="450">
        <v>0.23862554999999999</v>
      </c>
      <c r="O46" s="450">
        <v>0.23862554999999999</v>
      </c>
      <c r="P46" s="450">
        <v>0.23862554999999999</v>
      </c>
      <c r="Q46" s="450">
        <v>0.23862554999999999</v>
      </c>
      <c r="R46" s="450">
        <v>0.23862554999999999</v>
      </c>
      <c r="S46" s="450">
        <v>0.23862554999999999</v>
      </c>
      <c r="T46" s="474">
        <v>0.23862554999999999</v>
      </c>
      <c r="U46" s="474">
        <v>0.23862554999999999</v>
      </c>
      <c r="V46" s="474">
        <v>0.23862554999999999</v>
      </c>
      <c r="W46" s="474">
        <v>0.23862554999999999</v>
      </c>
      <c r="X46" s="474">
        <v>0.23862554999999999</v>
      </c>
      <c r="Y46" s="474">
        <v>0.23862554999999999</v>
      </c>
      <c r="Z46" s="474">
        <v>0.23862554999999999</v>
      </c>
      <c r="AA46" s="474">
        <v>0.23862554999999999</v>
      </c>
      <c r="AB46" s="474">
        <v>0.23862554999999999</v>
      </c>
      <c r="AC46" s="474">
        <v>0.23862554999999999</v>
      </c>
      <c r="AD46" s="474">
        <v>0.23862554999999999</v>
      </c>
      <c r="AE46" s="474">
        <v>0.23862554999999999</v>
      </c>
      <c r="AF46" s="474">
        <v>0.23862554999999999</v>
      </c>
      <c r="AG46" s="474">
        <v>0.23862554999999999</v>
      </c>
      <c r="AH46" s="474">
        <v>0.23862554999999999</v>
      </c>
    </row>
    <row r="47" spans="1:34" s="39" customFormat="1" ht="15" outlineLevel="1">
      <c r="A47" s="1"/>
      <c r="B47" s="1"/>
      <c r="C47" s="448" t="s">
        <v>286</v>
      </c>
      <c r="D47" s="452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4"/>
      <c r="S47" s="44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s="8" customFormat="1" ht="15">
      <c r="A48" s="1"/>
      <c r="B48" s="1"/>
      <c r="C48" s="27" t="s">
        <v>88</v>
      </c>
      <c r="D48" s="28"/>
      <c r="E48" s="142">
        <v>14.916434149999999</v>
      </c>
      <c r="F48" s="142">
        <v>15.872815549999999</v>
      </c>
      <c r="G48" s="142">
        <v>15.872815549999999</v>
      </c>
      <c r="H48" s="142">
        <v>15.872815549999999</v>
      </c>
      <c r="I48" s="142">
        <v>15.872815549999999</v>
      </c>
      <c r="J48" s="142">
        <v>15.991441099999999</v>
      </c>
      <c r="K48" s="142">
        <v>15.991441099999999</v>
      </c>
      <c r="L48" s="142">
        <v>20.390119800000001</v>
      </c>
      <c r="M48" s="142">
        <v>20.390119800000001</v>
      </c>
      <c r="N48" s="142">
        <v>20.390119800000001</v>
      </c>
      <c r="O48" s="142">
        <v>20.390119800000001</v>
      </c>
      <c r="P48" s="142">
        <v>20.390119800000001</v>
      </c>
      <c r="Q48" s="142">
        <v>20.390119800000001</v>
      </c>
      <c r="R48" s="142">
        <v>20.390119800000001</v>
      </c>
      <c r="S48" s="142">
        <v>20.390119800000001</v>
      </c>
      <c r="T48" s="142">
        <v>20.390119800000001</v>
      </c>
      <c r="U48" s="142">
        <v>20.390119800000001</v>
      </c>
      <c r="V48" s="142">
        <v>20.390119800000001</v>
      </c>
      <c r="W48" s="142">
        <v>20.390119800000001</v>
      </c>
      <c r="X48" s="142">
        <v>20.390119800000001</v>
      </c>
      <c r="Y48" s="142">
        <v>20.390119800000001</v>
      </c>
      <c r="Z48" s="142">
        <v>20.390119800000001</v>
      </c>
      <c r="AA48" s="142">
        <v>20.390119800000001</v>
      </c>
      <c r="AB48" s="142">
        <v>20.390119800000001</v>
      </c>
      <c r="AC48" s="142">
        <v>20.390119800000001</v>
      </c>
      <c r="AD48" s="142">
        <v>20.390119800000001</v>
      </c>
      <c r="AE48" s="142">
        <v>20.390119800000001</v>
      </c>
      <c r="AF48" s="142">
        <v>20.390119800000001</v>
      </c>
      <c r="AG48" s="142">
        <v>20.390119800000001</v>
      </c>
      <c r="AH48" s="142">
        <v>20.390119800000001</v>
      </c>
    </row>
    <row r="49" spans="2:34" s="11" customFormat="1" ht="15">
      <c r="B49" s="43"/>
      <c r="C49" s="29" t="s">
        <v>93</v>
      </c>
      <c r="D49" s="30"/>
      <c r="E49" s="143">
        <v>-11.173370770288944</v>
      </c>
      <c r="F49" s="143">
        <v>-10.906987812590856</v>
      </c>
      <c r="G49" s="143">
        <v>-9.6938243472923311</v>
      </c>
      <c r="H49" s="143">
        <v>-8.4806608819938063</v>
      </c>
      <c r="I49" s="143">
        <v>-7.2674974166952815</v>
      </c>
      <c r="J49" s="143">
        <v>-6.1729595013967558</v>
      </c>
      <c r="K49" s="143">
        <v>-4.9597960360982309</v>
      </c>
      <c r="L49" s="143">
        <v>-8.145311270799704</v>
      </c>
      <c r="M49" s="143">
        <v>-6.9321478055011827</v>
      </c>
      <c r="N49" s="143">
        <v>-5.7189843402026543</v>
      </c>
      <c r="O49" s="143">
        <v>-5.7189843402026543</v>
      </c>
      <c r="P49" s="143">
        <v>-5.7189843402026543</v>
      </c>
      <c r="Q49" s="143">
        <v>-5.7189843402026543</v>
      </c>
      <c r="R49" s="143">
        <v>-5.7189843402026543</v>
      </c>
      <c r="S49" s="143">
        <v>-5.7189843402026543</v>
      </c>
      <c r="T49" s="143">
        <v>-5.7189843402026543</v>
      </c>
      <c r="U49" s="143">
        <v>-5.7189843402026543</v>
      </c>
      <c r="V49" s="143">
        <v>-5.7189843402026543</v>
      </c>
      <c r="W49" s="143">
        <v>-5.7189843402026543</v>
      </c>
      <c r="X49" s="143">
        <v>-5.7189843402026543</v>
      </c>
      <c r="Y49" s="143">
        <v>-5.7189843402026543</v>
      </c>
      <c r="Z49" s="143">
        <v>-5.7189843402026543</v>
      </c>
      <c r="AA49" s="143">
        <v>-5.7189843402026543</v>
      </c>
      <c r="AB49" s="143">
        <v>-5.7189843402026543</v>
      </c>
      <c r="AC49" s="143">
        <v>-5.7189843402026543</v>
      </c>
      <c r="AD49" s="143">
        <v>-5.7189843402026543</v>
      </c>
      <c r="AE49" s="143">
        <v>-5.7189843402026543</v>
      </c>
      <c r="AF49" s="143">
        <v>-5.7189843402026543</v>
      </c>
      <c r="AG49" s="143">
        <v>-5.7189843402026543</v>
      </c>
      <c r="AH49" s="143">
        <v>-5.7189843402026543</v>
      </c>
    </row>
    <row r="50" spans="1:34" s="39" customFormat="1" ht="15">
      <c r="A50" s="1"/>
      <c r="B50" s="1"/>
      <c r="C50" s="13"/>
      <c r="D50" s="14"/>
      <c r="E50" s="44"/>
      <c r="F50" s="44"/>
      <c r="G50" s="44"/>
      <c r="H50" s="44"/>
      <c r="I50" s="44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s="39" customFormat="1" ht="15">
      <c r="A51" s="1"/>
      <c r="B51" s="1"/>
      <c r="C51" s="26" t="s">
        <v>89</v>
      </c>
      <c r="D51" s="472">
        <v>0.362153</v>
      </c>
      <c r="E51" s="44">
        <v>0.362153</v>
      </c>
      <c r="F51" s="44">
        <v>0.362153</v>
      </c>
      <c r="G51" s="44">
        <v>0.362153</v>
      </c>
      <c r="H51" s="44">
        <v>0.362153</v>
      </c>
      <c r="I51" s="44">
        <v>0.362153</v>
      </c>
      <c r="J51" s="44">
        <v>0.362153</v>
      </c>
      <c r="K51" s="44">
        <v>0.362153</v>
      </c>
      <c r="L51" s="44">
        <v>0.362153</v>
      </c>
      <c r="M51" s="44">
        <v>0.362153</v>
      </c>
      <c r="N51" s="44">
        <v>0.362153</v>
      </c>
      <c r="O51" s="44">
        <v>0.362153</v>
      </c>
      <c r="P51" s="44">
        <v>0.362153</v>
      </c>
      <c r="Q51" s="44">
        <v>0.362153</v>
      </c>
      <c r="R51" s="44">
        <v>0.362153</v>
      </c>
      <c r="S51" s="44">
        <v>0.362153</v>
      </c>
      <c r="T51" s="473">
        <v>0.362153</v>
      </c>
      <c r="U51" s="473">
        <v>0.362153</v>
      </c>
      <c r="V51" s="473">
        <v>0.362153</v>
      </c>
      <c r="W51" s="473">
        <v>0.362153</v>
      </c>
      <c r="X51" s="473">
        <v>0.362153</v>
      </c>
      <c r="Y51" s="473">
        <v>0.362153</v>
      </c>
      <c r="Z51" s="473">
        <v>0.362153</v>
      </c>
      <c r="AA51" s="473">
        <v>0.362153</v>
      </c>
      <c r="AB51" s="473">
        <v>0.362153</v>
      </c>
      <c r="AC51" s="473">
        <v>0.362153</v>
      </c>
      <c r="AD51" s="473">
        <v>0.362153</v>
      </c>
      <c r="AE51" s="473">
        <v>0.362153</v>
      </c>
      <c r="AF51" s="473">
        <v>0.362153</v>
      </c>
      <c r="AG51" s="473">
        <v>0.362153</v>
      </c>
      <c r="AH51" s="473">
        <v>0.362153</v>
      </c>
    </row>
    <row r="52" spans="1:34" s="39" customFormat="1" ht="15">
      <c r="A52" s="1"/>
      <c r="B52" s="1"/>
      <c r="C52" s="26" t="s">
        <v>90</v>
      </c>
      <c r="D52" s="14"/>
      <c r="E52" s="44">
        <v>-1.8932255469078059</v>
      </c>
      <c r="F52" s="44">
        <v>-2.7194209224196353</v>
      </c>
      <c r="G52" s="44">
        <v>-3.6394078215422585</v>
      </c>
      <c r="H52" s="44">
        <v>-4.5559423563896182</v>
      </c>
      <c r="I52" s="44">
        <v>-5.4704370649185936</v>
      </c>
      <c r="J52" s="44">
        <v>-6.3836263793692583</v>
      </c>
      <c r="K52" s="44">
        <v>-7.2959299390408905</v>
      </c>
      <c r="L52" s="44">
        <v>-7.7080289317934128</v>
      </c>
      <c r="M52" s="44">
        <v>-8.6202874360665653</v>
      </c>
      <c r="N52" s="44">
        <v>-9.5320266135634544</v>
      </c>
      <c r="O52" s="44">
        <v>-9.5320266135634544</v>
      </c>
      <c r="P52" s="44">
        <v>-9.5320266135634544</v>
      </c>
      <c r="Q52" s="44">
        <v>-9.5320266135634544</v>
      </c>
      <c r="R52" s="44">
        <v>-9.5320266135634544</v>
      </c>
      <c r="S52" s="44">
        <v>-9.5320266135634544</v>
      </c>
      <c r="T52" s="473">
        <v>-9.5320266135634544</v>
      </c>
      <c r="U52" s="473">
        <v>-9.5320266135634544</v>
      </c>
      <c r="V52" s="473">
        <v>-9.5320266135634544</v>
      </c>
      <c r="W52" s="473">
        <v>-9.5320266135634544</v>
      </c>
      <c r="X52" s="473">
        <v>-9.5320266135634544</v>
      </c>
      <c r="Y52" s="473">
        <v>-9.5320266135634544</v>
      </c>
      <c r="Z52" s="473">
        <v>-9.5320266135634544</v>
      </c>
      <c r="AA52" s="473">
        <v>-9.5320266135634544</v>
      </c>
      <c r="AB52" s="473">
        <v>-9.5320266135634544</v>
      </c>
      <c r="AC52" s="473">
        <v>-9.5320266135634544</v>
      </c>
      <c r="AD52" s="473">
        <v>-9.5320266135634544</v>
      </c>
      <c r="AE52" s="473">
        <v>-9.5320266135634544</v>
      </c>
      <c r="AF52" s="473">
        <v>-9.5320266135634544</v>
      </c>
      <c r="AG52" s="473">
        <v>-9.5320266135634544</v>
      </c>
      <c r="AH52" s="473">
        <v>-9.5320266135634544</v>
      </c>
    </row>
    <row r="53" spans="1:34" s="39" customFormat="1" ht="15" outlineLevel="1">
      <c r="A53" s="1"/>
      <c r="B53" s="1"/>
      <c r="C53" s="448" t="s">
        <v>284</v>
      </c>
      <c r="D53" s="449"/>
      <c r="E53" s="450">
        <v>0</v>
      </c>
      <c r="F53" s="450">
        <v>0</v>
      </c>
      <c r="G53" s="450">
        <v>0</v>
      </c>
      <c r="H53" s="450">
        <v>0</v>
      </c>
      <c r="I53" s="450">
        <v>0</v>
      </c>
      <c r="J53" s="450">
        <v>0</v>
      </c>
      <c r="K53" s="450">
        <v>0</v>
      </c>
      <c r="L53" s="450">
        <v>0</v>
      </c>
      <c r="M53" s="450">
        <v>0</v>
      </c>
      <c r="N53" s="450">
        <v>0</v>
      </c>
      <c r="O53" s="450">
        <v>0</v>
      </c>
      <c r="P53" s="450">
        <v>0</v>
      </c>
      <c r="Q53" s="450">
        <v>0</v>
      </c>
      <c r="R53" s="450">
        <v>0</v>
      </c>
      <c r="S53" s="450">
        <v>0</v>
      </c>
      <c r="T53" s="474">
        <v>0</v>
      </c>
      <c r="U53" s="474">
        <v>0</v>
      </c>
      <c r="V53" s="474">
        <v>0</v>
      </c>
      <c r="W53" s="474">
        <v>0</v>
      </c>
      <c r="X53" s="474">
        <v>0</v>
      </c>
      <c r="Y53" s="474">
        <v>0</v>
      </c>
      <c r="Z53" s="474">
        <v>0</v>
      </c>
      <c r="AA53" s="474">
        <v>0</v>
      </c>
      <c r="AB53" s="474">
        <v>0</v>
      </c>
      <c r="AC53" s="474">
        <v>0</v>
      </c>
      <c r="AD53" s="474">
        <v>0</v>
      </c>
      <c r="AE53" s="474">
        <v>0</v>
      </c>
      <c r="AF53" s="474">
        <v>0</v>
      </c>
      <c r="AG53" s="474">
        <v>0</v>
      </c>
      <c r="AH53" s="474">
        <v>0</v>
      </c>
    </row>
    <row r="54" spans="1:34" s="39" customFormat="1" ht="15" outlineLevel="1">
      <c r="A54" s="1"/>
      <c r="B54" s="1"/>
      <c r="C54" s="448" t="s">
        <v>282</v>
      </c>
      <c r="D54" s="449"/>
      <c r="E54" s="450">
        <v>-1.8932255469078059</v>
      </c>
      <c r="F54" s="450">
        <v>-2.7194209224196353</v>
      </c>
      <c r="G54" s="450">
        <v>-3.6394078215422585</v>
      </c>
      <c r="H54" s="450">
        <v>-4.5559423563896182</v>
      </c>
      <c r="I54" s="450">
        <v>-5.4704370649185936</v>
      </c>
      <c r="J54" s="450">
        <v>-6.3836263793692583</v>
      </c>
      <c r="K54" s="450">
        <v>-7.2959299390408905</v>
      </c>
      <c r="L54" s="450">
        <v>-7.7080289317934128</v>
      </c>
      <c r="M54" s="450">
        <v>-8.6202874360665653</v>
      </c>
      <c r="N54" s="450">
        <v>-9.5320266135634544</v>
      </c>
      <c r="O54" s="450">
        <v>-9.5320266135634544</v>
      </c>
      <c r="P54" s="450">
        <v>-9.5320266135634544</v>
      </c>
      <c r="Q54" s="450">
        <v>-9.5320266135634544</v>
      </c>
      <c r="R54" s="450">
        <v>-9.5320266135634544</v>
      </c>
      <c r="S54" s="450">
        <v>-9.5320266135634544</v>
      </c>
      <c r="T54" s="474">
        <v>-9.5320266135634544</v>
      </c>
      <c r="U54" s="474">
        <v>-9.5320266135634544</v>
      </c>
      <c r="V54" s="474">
        <v>-9.5320266135634544</v>
      </c>
      <c r="W54" s="474">
        <v>-9.5320266135634544</v>
      </c>
      <c r="X54" s="474">
        <v>-9.5320266135634544</v>
      </c>
      <c r="Y54" s="474">
        <v>-9.5320266135634544</v>
      </c>
      <c r="Z54" s="474">
        <v>-9.5320266135634544</v>
      </c>
      <c r="AA54" s="474">
        <v>-9.5320266135634544</v>
      </c>
      <c r="AB54" s="474">
        <v>-9.5320266135634544</v>
      </c>
      <c r="AC54" s="474">
        <v>-9.5320266135634544</v>
      </c>
      <c r="AD54" s="474">
        <v>-9.5320266135634544</v>
      </c>
      <c r="AE54" s="474">
        <v>-9.5320266135634544</v>
      </c>
      <c r="AF54" s="474">
        <v>-9.5320266135634544</v>
      </c>
      <c r="AG54" s="474">
        <v>-9.5320266135634544</v>
      </c>
      <c r="AH54" s="474">
        <v>-9.5320266135634544</v>
      </c>
    </row>
    <row r="55" spans="1:34" s="39" customFormat="1" ht="15" outlineLevel="1">
      <c r="A55" s="1"/>
      <c r="B55" s="1"/>
      <c r="C55" s="448" t="s">
        <v>283</v>
      </c>
      <c r="D55" s="451">
        <v>0</v>
      </c>
      <c r="E55" s="450">
        <v>0</v>
      </c>
      <c r="F55" s="450">
        <v>0</v>
      </c>
      <c r="G55" s="450">
        <v>0</v>
      </c>
      <c r="H55" s="450">
        <v>0</v>
      </c>
      <c r="I55" s="450">
        <v>0</v>
      </c>
      <c r="J55" s="450">
        <v>0</v>
      </c>
      <c r="K55" s="450">
        <v>0</v>
      </c>
      <c r="L55" s="450">
        <v>0</v>
      </c>
      <c r="M55" s="450">
        <v>0</v>
      </c>
      <c r="N55" s="450">
        <v>0</v>
      </c>
      <c r="O55" s="450">
        <v>0</v>
      </c>
      <c r="P55" s="450">
        <v>0</v>
      </c>
      <c r="Q55" s="450">
        <v>0</v>
      </c>
      <c r="R55" s="450">
        <v>0</v>
      </c>
      <c r="S55" s="450">
        <v>0</v>
      </c>
      <c r="T55" s="474">
        <v>0</v>
      </c>
      <c r="U55" s="474">
        <v>0</v>
      </c>
      <c r="V55" s="474">
        <v>0</v>
      </c>
      <c r="W55" s="474">
        <v>0</v>
      </c>
      <c r="X55" s="474">
        <v>0</v>
      </c>
      <c r="Y55" s="474">
        <v>0</v>
      </c>
      <c r="Z55" s="474">
        <v>0</v>
      </c>
      <c r="AA55" s="474">
        <v>0</v>
      </c>
      <c r="AB55" s="474">
        <v>0</v>
      </c>
      <c r="AC55" s="474">
        <v>0</v>
      </c>
      <c r="AD55" s="474">
        <v>0</v>
      </c>
      <c r="AE55" s="474">
        <v>0</v>
      </c>
      <c r="AF55" s="474">
        <v>0</v>
      </c>
      <c r="AG55" s="474">
        <v>0</v>
      </c>
      <c r="AH55" s="474">
        <v>0</v>
      </c>
    </row>
    <row r="56" spans="1:34" s="39" customFormat="1" ht="15">
      <c r="A56" s="1"/>
      <c r="B56" s="1"/>
      <c r="C56" s="26" t="s">
        <v>138</v>
      </c>
      <c r="D56" s="12"/>
      <c r="E56" s="44">
        <v>1.017218489326865</v>
      </c>
      <c r="F56" s="44">
        <v>1.4167428500334596</v>
      </c>
      <c r="G56" s="44">
        <v>1.8270265507157268</v>
      </c>
      <c r="H56" s="44">
        <v>2.2373102513979934</v>
      </c>
      <c r="I56" s="44">
        <v>2.6475939520802605</v>
      </c>
      <c r="J56" s="44">
        <v>3.057877652762528</v>
      </c>
      <c r="K56" s="44">
        <v>3.4681613534447946</v>
      </c>
      <c r="L56" s="44">
        <v>3.8784450541270621</v>
      </c>
      <c r="M56" s="44">
        <v>4.2887287548093287</v>
      </c>
      <c r="N56" s="44">
        <v>4.6990124554915962</v>
      </c>
      <c r="O56" s="44">
        <v>4.6990124554915962</v>
      </c>
      <c r="P56" s="44">
        <v>4.6990124554915962</v>
      </c>
      <c r="Q56" s="44">
        <v>4.6990124554915962</v>
      </c>
      <c r="R56" s="44">
        <v>4.6990124554915962</v>
      </c>
      <c r="S56" s="44">
        <v>4.6990124554915962</v>
      </c>
      <c r="T56" s="473">
        <v>4.6990124554915962</v>
      </c>
      <c r="U56" s="473">
        <v>4.6990124554915962</v>
      </c>
      <c r="V56" s="473">
        <v>4.6990124554915962</v>
      </c>
      <c r="W56" s="473">
        <v>4.6990124554915962</v>
      </c>
      <c r="X56" s="473">
        <v>4.6990124554915962</v>
      </c>
      <c r="Y56" s="473">
        <v>4.6990124554915962</v>
      </c>
      <c r="Z56" s="473">
        <v>4.6990124554915962</v>
      </c>
      <c r="AA56" s="473">
        <v>4.6990124554915962</v>
      </c>
      <c r="AB56" s="473">
        <v>4.6990124554915962</v>
      </c>
      <c r="AC56" s="473">
        <v>4.6990124554915962</v>
      </c>
      <c r="AD56" s="473">
        <v>4.6990124554915962</v>
      </c>
      <c r="AE56" s="473">
        <v>4.6990124554915962</v>
      </c>
      <c r="AF56" s="473">
        <v>4.6990124554915962</v>
      </c>
      <c r="AG56" s="473">
        <v>4.6990124554915962</v>
      </c>
      <c r="AH56" s="473">
        <v>4.6990124554915962</v>
      </c>
    </row>
    <row r="57" spans="1:34" s="39" customFormat="1" ht="15">
      <c r="A57" s="1"/>
      <c r="B57" s="1"/>
      <c r="C57" s="26" t="s">
        <v>91</v>
      </c>
      <c r="D57" s="12"/>
      <c r="E57" s="44">
        <v>2.5743863993739993</v>
      </c>
      <c r="F57" s="44">
        <v>3.4040050390063672</v>
      </c>
      <c r="G57" s="44">
        <v>4.2425692869667051</v>
      </c>
      <c r="H57" s="44">
        <v>5.0811335349270426</v>
      </c>
      <c r="I57" s="44">
        <v>5.91969778288738</v>
      </c>
      <c r="J57" s="44">
        <v>6.7582620308477184</v>
      </c>
      <c r="K57" s="44">
        <v>7.5968262788080541</v>
      </c>
      <c r="L57" s="44">
        <v>8.4353905267683906</v>
      </c>
      <c r="M57" s="44">
        <v>9.273954774728729</v>
      </c>
      <c r="N57" s="44">
        <v>10.112519022689067</v>
      </c>
      <c r="O57" s="44">
        <v>10.112519022689067</v>
      </c>
      <c r="P57" s="44">
        <v>10.112519022689067</v>
      </c>
      <c r="Q57" s="44">
        <v>10.112519022689067</v>
      </c>
      <c r="R57" s="44">
        <v>10.112519022689067</v>
      </c>
      <c r="S57" s="44">
        <v>10.112519022689067</v>
      </c>
      <c r="T57" s="473">
        <v>10.112519022689067</v>
      </c>
      <c r="U57" s="473">
        <v>10.112519022689067</v>
      </c>
      <c r="V57" s="473">
        <v>10.112519022689067</v>
      </c>
      <c r="W57" s="473">
        <v>10.112519022689067</v>
      </c>
      <c r="X57" s="473">
        <v>10.112519022689067</v>
      </c>
      <c r="Y57" s="473">
        <v>10.112519022689067</v>
      </c>
      <c r="Z57" s="473">
        <v>10.112519022689067</v>
      </c>
      <c r="AA57" s="473">
        <v>10.112519022689067</v>
      </c>
      <c r="AB57" s="473">
        <v>10.112519022689067</v>
      </c>
      <c r="AC57" s="473">
        <v>10.112519022689067</v>
      </c>
      <c r="AD57" s="473">
        <v>10.112519022689067</v>
      </c>
      <c r="AE57" s="473">
        <v>10.112519022689067</v>
      </c>
      <c r="AF57" s="473">
        <v>10.112519022689067</v>
      </c>
      <c r="AG57" s="473">
        <v>10.112519022689067</v>
      </c>
      <c r="AH57" s="473">
        <v>10.112519022689067</v>
      </c>
    </row>
    <row r="58" spans="1:34" s="11" customFormat="1" ht="15">
      <c r="A58" s="8"/>
      <c r="B58" s="19" t="s">
        <v>155</v>
      </c>
      <c r="C58" s="29" t="s">
        <v>92</v>
      </c>
      <c r="D58" s="30"/>
      <c r="E58" s="143">
        <v>-9.1128384284958859</v>
      </c>
      <c r="F58" s="143">
        <v>-8.4435078459706645</v>
      </c>
      <c r="G58" s="143">
        <v>-6.901483331152158</v>
      </c>
      <c r="H58" s="143">
        <v>-5.3560064520583897</v>
      </c>
      <c r="I58" s="143">
        <v>-3.8084897466462335</v>
      </c>
      <c r="J58" s="143">
        <v>-2.3782931971557675</v>
      </c>
      <c r="K58" s="143">
        <v>-0.82858534288627261</v>
      </c>
      <c r="L58" s="143">
        <v>-3.1773516216976638</v>
      </c>
      <c r="M58" s="143">
        <v>-1.6275987120296893</v>
      </c>
      <c r="N58" s="143">
        <v>-0.07732647558544592</v>
      </c>
      <c r="O58" s="143">
        <v>-0.07732647558544592</v>
      </c>
      <c r="P58" s="143">
        <v>-0.07732647558544592</v>
      </c>
      <c r="Q58" s="143">
        <v>-0.07732647558544592</v>
      </c>
      <c r="R58" s="143">
        <v>-0.07732647558544592</v>
      </c>
      <c r="S58" s="143">
        <v>-0.07732647558544592</v>
      </c>
      <c r="T58" s="143">
        <v>-0.07732647558544592</v>
      </c>
      <c r="U58" s="143">
        <v>-0.07732647558544592</v>
      </c>
      <c r="V58" s="143">
        <v>-0.07732647558544592</v>
      </c>
      <c r="W58" s="143">
        <v>-0.07732647558544592</v>
      </c>
      <c r="X58" s="143">
        <v>-0.07732647558544592</v>
      </c>
      <c r="Y58" s="143">
        <v>-0.07732647558544592</v>
      </c>
      <c r="Z58" s="143">
        <v>-0.07732647558544592</v>
      </c>
      <c r="AA58" s="143">
        <v>-0.07732647558544592</v>
      </c>
      <c r="AB58" s="143">
        <v>-0.07732647558544592</v>
      </c>
      <c r="AC58" s="143">
        <v>-0.07732647558544592</v>
      </c>
      <c r="AD58" s="143">
        <v>-0.07732647558544592</v>
      </c>
      <c r="AE58" s="143">
        <v>-0.07732647558544592</v>
      </c>
      <c r="AF58" s="143">
        <v>-0.07732647558544592</v>
      </c>
      <c r="AG58" s="143">
        <v>-0.07732647558544592</v>
      </c>
      <c r="AH58" s="143">
        <v>-0.07732647558544592</v>
      </c>
    </row>
    <row r="59" spans="5:34" s="17" customFormat="1" ht="15"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</row>
    <row r="60" spans="2:34" ht="15">
      <c r="B60" s="1" t="s">
        <v>289</v>
      </c>
      <c r="C60" s="1" t="s">
        <v>153</v>
      </c>
      <c r="E60" s="31">
        <v>-9.1128384284958859</v>
      </c>
      <c r="F60" s="31">
        <v>-17.556346274466549</v>
      </c>
      <c r="G60" s="31">
        <v>-24.457829605618706</v>
      </c>
      <c r="H60" s="31">
        <v>-29.813836057677094</v>
      </c>
      <c r="I60" s="31">
        <v>-33.622325804323324</v>
      </c>
      <c r="J60" s="31">
        <v>-36.000619001479095</v>
      </c>
      <c r="K60" s="31">
        <v>-36.829204344365365</v>
      </c>
      <c r="L60" s="31">
        <v>-40.006555966063033</v>
      </c>
      <c r="M60" s="31">
        <v>-41.63415467809272</v>
      </c>
      <c r="N60" s="31">
        <v>-41.711481153678164</v>
      </c>
      <c r="O60" s="31">
        <v>-41.788807629263609</v>
      </c>
      <c r="P60" s="31">
        <v>-41.866134104849053</v>
      </c>
      <c r="Q60" s="31">
        <v>-41.943460580434497</v>
      </c>
      <c r="R60" s="31">
        <v>-42.020787056019941</v>
      </c>
      <c r="S60" s="31">
        <v>-42.098113531605385</v>
      </c>
      <c r="T60" s="31">
        <v>-42.175440007190829</v>
      </c>
      <c r="U60" s="31">
        <v>-42.252766482776273</v>
      </c>
      <c r="V60" s="31">
        <v>-42.330092958361718</v>
      </c>
      <c r="W60" s="31">
        <v>-42.407419433947162</v>
      </c>
      <c r="X60" s="31">
        <v>-42.484745909532606</v>
      </c>
      <c r="Y60" s="31">
        <v>-42.56207238511805</v>
      </c>
      <c r="Z60" s="31">
        <v>-42.639398860703494</v>
      </c>
      <c r="AA60" s="31">
        <v>-42.716725336288938</v>
      </c>
      <c r="AB60" s="31">
        <v>-42.794051811874382</v>
      </c>
      <c r="AC60" s="31">
        <v>-42.871378287459827</v>
      </c>
      <c r="AD60" s="31">
        <v>-42.948704763045271</v>
      </c>
      <c r="AE60" s="31">
        <v>-43.026031238630715</v>
      </c>
      <c r="AF60" s="31">
        <v>-43.103357714216159</v>
      </c>
      <c r="AG60" s="31">
        <v>-43.180684189801603</v>
      </c>
      <c r="AH60" s="31">
        <v>-43.258010665387047</v>
      </c>
    </row>
    <row r="61" spans="3:34" ht="15">
      <c r="C61" s="1" t="s">
        <v>154</v>
      </c>
      <c r="E61" s="32">
        <v>-2.9850872498855385</v>
      </c>
      <c r="F61" s="32">
        <v>-2.1964088142697915</v>
      </c>
      <c r="G61" s="32">
        <v>-1.5688360816963851</v>
      </c>
      <c r="H61" s="32">
        <v>-1.147251547468122</v>
      </c>
      <c r="I61" s="32">
        <v>-0.84453558882015789</v>
      </c>
      <c r="J61" s="32">
        <v>-0.62870816015736164</v>
      </c>
      <c r="K61" s="32">
        <v>-0.44959713690643405</v>
      </c>
      <c r="L61" s="32">
        <v>-0.66520527874123248</v>
      </c>
      <c r="M61" s="32">
        <v>-0.51509601954401596</v>
      </c>
      <c r="N61" s="32">
        <v>-0.38981197848483712</v>
      </c>
      <c r="O61" s="32">
        <v>-0.38981197848483712</v>
      </c>
      <c r="P61" s="32">
        <v>-0.38981197848483712</v>
      </c>
      <c r="Q61" s="32">
        <v>-0.38981197848483712</v>
      </c>
      <c r="R61" s="32">
        <v>-0.38981197848483712</v>
      </c>
      <c r="S61" s="32">
        <v>-0.38981197848483712</v>
      </c>
      <c r="T61" s="32">
        <v>-0.38981197848483712</v>
      </c>
      <c r="U61" s="32">
        <v>-0.38981197848483712</v>
      </c>
      <c r="V61" s="32">
        <v>-0.38981197848483712</v>
      </c>
      <c r="W61" s="32">
        <v>-0.38981197848483712</v>
      </c>
      <c r="X61" s="32">
        <v>-0.38981197848483712</v>
      </c>
      <c r="Y61" s="32">
        <v>-0.38981197848483712</v>
      </c>
      <c r="Z61" s="32">
        <v>-0.38981197848483712</v>
      </c>
      <c r="AA61" s="32">
        <v>-0.38981197848483712</v>
      </c>
      <c r="AB61" s="32">
        <v>-0.38981197848483712</v>
      </c>
      <c r="AC61" s="32">
        <v>-0.38981197848483712</v>
      </c>
      <c r="AD61" s="32">
        <v>-0.38981197848483712</v>
      </c>
      <c r="AE61" s="32">
        <v>-0.38981197848483712</v>
      </c>
      <c r="AF61" s="32">
        <v>-0.38981197848483712</v>
      </c>
      <c r="AG61" s="32">
        <v>-0.38981197848483712</v>
      </c>
      <c r="AH61" s="32">
        <v>-0.38981197848483712</v>
      </c>
    </row>
    <row r="64" spans="3:34" ht="15">
      <c r="C64" s="20" t="s">
        <v>159</v>
      </c>
      <c r="D64" s="21"/>
      <c r="E64" s="21">
        <v>2021</v>
      </c>
      <c r="F64" s="21">
        <v>2022</v>
      </c>
      <c r="G64" s="21">
        <v>2023</v>
      </c>
      <c r="H64" s="21">
        <v>2024</v>
      </c>
      <c r="I64" s="21">
        <v>2025</v>
      </c>
      <c r="J64" s="21">
        <v>2026</v>
      </c>
      <c r="K64" s="21">
        <v>2027</v>
      </c>
      <c r="L64" s="21">
        <v>2028</v>
      </c>
      <c r="M64" s="21">
        <v>2029</v>
      </c>
      <c r="N64" s="21">
        <v>2030</v>
      </c>
      <c r="O64" s="21">
        <v>2031</v>
      </c>
      <c r="P64" s="21">
        <v>2032</v>
      </c>
      <c r="Q64" s="21">
        <v>2033</v>
      </c>
      <c r="R64" s="21">
        <v>2034</v>
      </c>
      <c r="S64" s="21">
        <v>2035</v>
      </c>
      <c r="T64" s="21">
        <v>2036</v>
      </c>
      <c r="U64" s="21">
        <v>2037</v>
      </c>
      <c r="V64" s="21">
        <v>2038</v>
      </c>
      <c r="W64" s="21">
        <v>2039</v>
      </c>
      <c r="X64" s="21">
        <v>2040</v>
      </c>
      <c r="Y64" s="21">
        <v>2041</v>
      </c>
      <c r="Z64" s="21">
        <v>2042</v>
      </c>
      <c r="AA64" s="21">
        <v>2043</v>
      </c>
      <c r="AB64" s="21">
        <v>2044</v>
      </c>
      <c r="AC64" s="21">
        <v>2045</v>
      </c>
      <c r="AD64" s="21">
        <v>2046</v>
      </c>
      <c r="AE64" s="21">
        <v>2047</v>
      </c>
      <c r="AF64" s="21">
        <v>2048</v>
      </c>
      <c r="AG64" s="21">
        <v>2049</v>
      </c>
      <c r="AH64" s="21">
        <v>2050</v>
      </c>
    </row>
    <row r="65" spans="3:9" ht="15">
      <c r="C65" s="23"/>
      <c r="D65" s="24"/>
      <c r="E65" s="140"/>
      <c r="F65" s="140"/>
      <c r="G65" s="140"/>
      <c r="H65" s="140"/>
      <c r="I65" s="140"/>
    </row>
    <row r="66" spans="3:34" ht="15">
      <c r="C66" s="13" t="s">
        <v>93</v>
      </c>
      <c r="D66" s="14"/>
      <c r="E66" s="44">
        <v>-11.173370770288944</v>
      </c>
      <c r="F66" s="44">
        <v>-10.906987812590856</v>
      </c>
      <c r="G66" s="44">
        <v>-9.6938243472923311</v>
      </c>
      <c r="H66" s="44">
        <v>-8.4806608819938063</v>
      </c>
      <c r="I66" s="44">
        <v>-7.2674974166952815</v>
      </c>
      <c r="J66" s="44">
        <v>-6.1729595013967558</v>
      </c>
      <c r="K66" s="44">
        <v>-4.9597960360982309</v>
      </c>
      <c r="L66" s="44">
        <v>-8.145311270799704</v>
      </c>
      <c r="M66" s="44">
        <v>-6.9321478055011827</v>
      </c>
      <c r="N66" s="44">
        <v>-5.7189843402026543</v>
      </c>
      <c r="O66" s="44">
        <v>-5.7189843402026543</v>
      </c>
      <c r="P66" s="44">
        <v>-5.7189843402026543</v>
      </c>
      <c r="Q66" s="44">
        <v>-5.7189843402026543</v>
      </c>
      <c r="R66" s="44">
        <v>-5.7189843402026543</v>
      </c>
      <c r="S66" s="44">
        <v>-5.7189843402026543</v>
      </c>
      <c r="T66" s="44">
        <v>-5.7189843402026543</v>
      </c>
      <c r="U66" s="44">
        <v>-5.7189843402026543</v>
      </c>
      <c r="V66" s="44">
        <v>-5.7189843402026543</v>
      </c>
      <c r="W66" s="44">
        <v>-5.7189843402026543</v>
      </c>
      <c r="X66" s="44">
        <v>-5.7189843402026543</v>
      </c>
      <c r="Y66" s="44">
        <v>-5.7189843402026543</v>
      </c>
      <c r="Z66" s="44">
        <v>-5.7189843402026543</v>
      </c>
      <c r="AA66" s="44">
        <v>-5.7189843402026543</v>
      </c>
      <c r="AB66" s="44">
        <v>-5.7189843402026543</v>
      </c>
      <c r="AC66" s="44">
        <v>-5.7189843402026543</v>
      </c>
      <c r="AD66" s="44">
        <v>-5.7189843402026543</v>
      </c>
      <c r="AE66" s="44">
        <v>-5.7189843402026543</v>
      </c>
      <c r="AF66" s="44">
        <v>-5.7189843402026543</v>
      </c>
      <c r="AG66" s="44">
        <v>-5.7189843402026543</v>
      </c>
      <c r="AH66" s="44">
        <v>-5.7189843402026543</v>
      </c>
    </row>
    <row r="67" spans="3:34" ht="15">
      <c r="C67" s="18" t="s">
        <v>160</v>
      </c>
      <c r="E67" s="158">
        <v>1.20</v>
      </c>
      <c r="F67" s="158">
        <v>1.20</v>
      </c>
      <c r="G67" s="158">
        <v>1.20</v>
      </c>
      <c r="H67" s="158">
        <v>1.20</v>
      </c>
      <c r="I67" s="158">
        <v>1.20</v>
      </c>
      <c r="J67" s="158">
        <v>2.3862554999999999</v>
      </c>
      <c r="K67" s="158">
        <v>2.3862554999999999</v>
      </c>
      <c r="L67" s="158">
        <v>2.3862554999999999</v>
      </c>
      <c r="M67" s="158">
        <v>2.3862554999999999</v>
      </c>
      <c r="N67" s="158">
        <v>2.3862554999999999</v>
      </c>
      <c r="O67" s="479">
        <v>2.3862554999999999</v>
      </c>
      <c r="P67" s="479">
        <v>2.3862554999999999</v>
      </c>
      <c r="Q67" s="479">
        <v>2.3862554999999999</v>
      </c>
      <c r="R67" s="479">
        <v>2.3862554999999999</v>
      </c>
      <c r="S67" s="479">
        <v>2.3862554999999999</v>
      </c>
      <c r="T67" s="479">
        <v>2.3862554999999999</v>
      </c>
      <c r="U67" s="479">
        <v>2.3862554999999999</v>
      </c>
      <c r="V67" s="479">
        <v>2.3862554999999999</v>
      </c>
      <c r="W67" s="479">
        <v>2.3862554999999999</v>
      </c>
      <c r="X67" s="479">
        <v>2.3862554999999999</v>
      </c>
      <c r="Y67" s="479">
        <v>2.3862554999999999</v>
      </c>
      <c r="Z67" s="479">
        <v>2.3862554999999999</v>
      </c>
      <c r="AA67" s="479">
        <v>2.3862554999999999</v>
      </c>
      <c r="AB67" s="479">
        <v>2.3862554999999999</v>
      </c>
      <c r="AC67" s="479">
        <v>2.3862554999999999</v>
      </c>
      <c r="AD67" s="479">
        <v>2.3862554999999999</v>
      </c>
      <c r="AE67" s="479">
        <v>2.3862554999999999</v>
      </c>
      <c r="AF67" s="479">
        <v>2.3862554999999999</v>
      </c>
      <c r="AG67" s="479">
        <v>2.3862554999999999</v>
      </c>
      <c r="AH67" s="479">
        <v>2.3862554999999999</v>
      </c>
    </row>
    <row r="68" ht="15">
      <c r="C68" s="18" t="s">
        <v>162</v>
      </c>
    </row>
    <row r="69" spans="2:34" s="11" customFormat="1" ht="15">
      <c r="B69" s="43"/>
      <c r="C69" s="29" t="s">
        <v>161</v>
      </c>
      <c r="D69" s="30"/>
      <c r="E69" s="143">
        <v>-12.373370770288943</v>
      </c>
      <c r="F69" s="143">
        <v>-12.106987812590855</v>
      </c>
      <c r="G69" s="143">
        <v>-10.89382434729233</v>
      </c>
      <c r="H69" s="143">
        <v>-9.6806608819938056</v>
      </c>
      <c r="I69" s="143">
        <v>-8.4674974166952808</v>
      </c>
      <c r="J69" s="143">
        <v>-8.5592150013967547</v>
      </c>
      <c r="K69" s="143">
        <v>-7.3460515360982308</v>
      </c>
      <c r="L69" s="143">
        <v>-10.531566770799703</v>
      </c>
      <c r="M69" s="143">
        <v>-9.3184033055011817</v>
      </c>
      <c r="N69" s="143">
        <v>-8.1052398402026533</v>
      </c>
      <c r="O69" s="143">
        <v>-8.1052398402026533</v>
      </c>
      <c r="P69" s="143">
        <v>-8.1052398402026533</v>
      </c>
      <c r="Q69" s="143">
        <v>-8.1052398402026533</v>
      </c>
      <c r="R69" s="143">
        <v>-8.1052398402026533</v>
      </c>
      <c r="S69" s="143">
        <v>-8.1052398402026533</v>
      </c>
      <c r="T69" s="143">
        <v>-8.1052398402026533</v>
      </c>
      <c r="U69" s="143">
        <v>-8.1052398402026533</v>
      </c>
      <c r="V69" s="143">
        <v>-8.1052398402026533</v>
      </c>
      <c r="W69" s="143">
        <v>-8.1052398402026533</v>
      </c>
      <c r="X69" s="143">
        <v>-8.1052398402026533</v>
      </c>
      <c r="Y69" s="143">
        <v>-8.1052398402026533</v>
      </c>
      <c r="Z69" s="143">
        <v>-8.1052398402026533</v>
      </c>
      <c r="AA69" s="143">
        <v>-8.1052398402026533</v>
      </c>
      <c r="AB69" s="143">
        <v>-8.1052398402026533</v>
      </c>
      <c r="AC69" s="143">
        <v>-8.1052398402026533</v>
      </c>
      <c r="AD69" s="143">
        <v>-8.1052398402026533</v>
      </c>
      <c r="AE69" s="143">
        <v>-8.1052398402026533</v>
      </c>
      <c r="AF69" s="143">
        <v>-8.1052398402026533</v>
      </c>
      <c r="AG69" s="143">
        <v>-8.1052398402026533</v>
      </c>
      <c r="AH69" s="143">
        <v>-8.1052398402026533</v>
      </c>
    </row>
    <row r="70" spans="3:34" ht="15">
      <c r="C70" s="18" t="s">
        <v>163</v>
      </c>
      <c r="E70" s="31">
        <v>2.0605323417930581</v>
      </c>
      <c r="F70" s="31">
        <v>2.4634799666201914</v>
      </c>
      <c r="G70" s="31">
        <v>2.7923410161401736</v>
      </c>
      <c r="H70" s="31">
        <v>3.124654429935418</v>
      </c>
      <c r="I70" s="31">
        <v>3.4590076700490471</v>
      </c>
      <c r="J70" s="31">
        <v>3.7946663042409883</v>
      </c>
      <c r="K70" s="31">
        <v>4.1312106932119583</v>
      </c>
      <c r="L70" s="31">
        <v>4.9679596491020401</v>
      </c>
      <c r="M70" s="31">
        <v>5.3045490934714916</v>
      </c>
      <c r="N70" s="31">
        <v>5.6416578646172084</v>
      </c>
      <c r="O70" s="31">
        <v>5.6416578646172084</v>
      </c>
      <c r="P70" s="31">
        <v>5.6416578646172084</v>
      </c>
      <c r="Q70" s="31">
        <v>5.6416578646172084</v>
      </c>
      <c r="R70" s="31">
        <v>5.6416578646172084</v>
      </c>
      <c r="S70" s="31">
        <v>5.6416578646172084</v>
      </c>
      <c r="T70" s="31">
        <v>5.6416578646172084</v>
      </c>
      <c r="U70" s="31">
        <v>5.6416578646172084</v>
      </c>
      <c r="V70" s="31">
        <v>5.6416578646172084</v>
      </c>
      <c r="W70" s="31">
        <v>5.6416578646172084</v>
      </c>
      <c r="X70" s="31">
        <v>5.6416578646172084</v>
      </c>
      <c r="Y70" s="31">
        <v>5.6416578646172084</v>
      </c>
      <c r="Z70" s="31">
        <v>5.6416578646172084</v>
      </c>
      <c r="AA70" s="31">
        <v>5.6416578646172084</v>
      </c>
      <c r="AB70" s="31">
        <v>5.6416578646172084</v>
      </c>
      <c r="AC70" s="31">
        <v>5.6416578646172084</v>
      </c>
      <c r="AD70" s="31">
        <v>5.6416578646172084</v>
      </c>
      <c r="AE70" s="31">
        <v>5.6416578646172084</v>
      </c>
      <c r="AF70" s="31">
        <v>5.6416578646172084</v>
      </c>
      <c r="AG70" s="31">
        <v>5.6416578646172084</v>
      </c>
      <c r="AH70" s="31">
        <v>5.6416578646172084</v>
      </c>
    </row>
    <row r="71" spans="2:34" s="11" customFormat="1" ht="15">
      <c r="B71" s="43"/>
      <c r="C71" s="29" t="s">
        <v>164</v>
      </c>
      <c r="D71" s="30"/>
      <c r="E71" s="143">
        <v>-10.312838428495885</v>
      </c>
      <c r="F71" s="143">
        <v>-9.6435078459706638</v>
      </c>
      <c r="G71" s="143">
        <v>-8.1014833311521564</v>
      </c>
      <c r="H71" s="143">
        <v>-6.5560064520583872</v>
      </c>
      <c r="I71" s="143">
        <v>-5.0084897466462337</v>
      </c>
      <c r="J71" s="143">
        <v>-4.7645486971557665</v>
      </c>
      <c r="K71" s="143">
        <v>-3.2148408428862725</v>
      </c>
      <c r="L71" s="143">
        <v>-5.5636071216976628</v>
      </c>
      <c r="M71" s="143">
        <v>-4.0138542120296901</v>
      </c>
      <c r="N71" s="143">
        <v>-2.4635819755854449</v>
      </c>
      <c r="O71" s="143">
        <v>-2.4635819755854449</v>
      </c>
      <c r="P71" s="143">
        <v>-2.4635819755854449</v>
      </c>
      <c r="Q71" s="143">
        <v>-2.4635819755854449</v>
      </c>
      <c r="R71" s="143">
        <v>-2.4635819755854449</v>
      </c>
      <c r="S71" s="143">
        <v>-2.4635819755854449</v>
      </c>
      <c r="T71" s="143">
        <v>-2.4635819755854449</v>
      </c>
      <c r="U71" s="143">
        <v>-2.4635819755854449</v>
      </c>
      <c r="V71" s="143">
        <v>-2.4635819755854449</v>
      </c>
      <c r="W71" s="143">
        <v>-2.4635819755854449</v>
      </c>
      <c r="X71" s="143">
        <v>-2.4635819755854449</v>
      </c>
      <c r="Y71" s="143">
        <v>-2.4635819755854449</v>
      </c>
      <c r="Z71" s="143">
        <v>-2.4635819755854449</v>
      </c>
      <c r="AA71" s="143">
        <v>-2.4635819755854449</v>
      </c>
      <c r="AB71" s="143">
        <v>-2.4635819755854449</v>
      </c>
      <c r="AC71" s="143">
        <v>-2.4635819755854449</v>
      </c>
      <c r="AD71" s="143">
        <v>-2.4635819755854449</v>
      </c>
      <c r="AE71" s="143">
        <v>-2.4635819755854449</v>
      </c>
      <c r="AF71" s="143">
        <v>-2.4635819755854449</v>
      </c>
      <c r="AG71" s="143">
        <v>-2.4635819755854449</v>
      </c>
      <c r="AH71" s="143">
        <v>-2.4635819755854449</v>
      </c>
    </row>
    <row r="74" ht="15">
      <c r="C74" s="35" t="s">
        <v>305</v>
      </c>
    </row>
    <row r="75" spans="5:19" ht="15">
      <c r="E75" s="10">
        <v>2021</v>
      </c>
      <c r="F75" s="10">
        <v>2022</v>
      </c>
      <c r="G75" s="10">
        <v>2023</v>
      </c>
      <c r="H75" s="10">
        <v>2024</v>
      </c>
      <c r="I75" s="10">
        <v>2025</v>
      </c>
      <c r="J75" s="10">
        <v>2026</v>
      </c>
      <c r="K75" s="10">
        <v>2027</v>
      </c>
      <c r="L75" s="10">
        <v>2028</v>
      </c>
      <c r="M75" s="10">
        <v>2029</v>
      </c>
      <c r="N75" s="10">
        <v>2030</v>
      </c>
      <c r="O75" s="10">
        <v>2031</v>
      </c>
      <c r="P75" s="10">
        <v>2032</v>
      </c>
      <c r="Q75" s="10">
        <v>2033</v>
      </c>
      <c r="R75" s="10">
        <v>2034</v>
      </c>
      <c r="S75" s="10">
        <v>2035</v>
      </c>
    </row>
    <row r="76" spans="3:19" ht="15">
      <c r="C76" s="1" t="s">
        <v>306</v>
      </c>
      <c r="E76" s="31">
        <v>9.1128384284958859</v>
      </c>
      <c r="F76" s="31">
        <v>8.4435078459706645</v>
      </c>
      <c r="G76" s="31">
        <v>6.901483331152158</v>
      </c>
      <c r="H76" s="31">
        <v>5.3560064520583897</v>
      </c>
      <c r="I76" s="31">
        <v>3.8084897466462335</v>
      </c>
      <c r="J76" s="31">
        <v>2.3782931971557675</v>
      </c>
      <c r="K76" s="31">
        <v>0.82858534288627261</v>
      </c>
      <c r="L76" s="31">
        <v>3.1773516216976638</v>
      </c>
      <c r="M76" s="31">
        <v>1.6275987120296893</v>
      </c>
      <c r="N76" s="31">
        <v>0.07732647558544592</v>
      </c>
      <c r="O76" s="31">
        <v>0.07732647558544592</v>
      </c>
      <c r="P76" s="31">
        <v>0.07732647558544592</v>
      </c>
      <c r="Q76" s="31">
        <v>0.07732647558544592</v>
      </c>
      <c r="R76" s="31">
        <v>0.07732647558544592</v>
      </c>
      <c r="S76" s="31">
        <v>0.07732647558544592</v>
      </c>
    </row>
    <row r="79" ht="15">
      <c r="C79" s="35" t="s">
        <v>165</v>
      </c>
    </row>
    <row r="80" spans="4:34" ht="15">
      <c r="D80" s="10">
        <v>2020</v>
      </c>
      <c r="E80" s="10">
        <v>2021</v>
      </c>
      <c r="F80" s="10">
        <v>2022</v>
      </c>
      <c r="G80" s="10">
        <v>2023</v>
      </c>
      <c r="H80" s="10">
        <v>2024</v>
      </c>
      <c r="I80" s="10">
        <v>2025</v>
      </c>
      <c r="J80" s="10">
        <v>2026</v>
      </c>
      <c r="K80" s="10">
        <v>2027</v>
      </c>
      <c r="L80" s="10">
        <v>2028</v>
      </c>
      <c r="M80" s="10">
        <v>2029</v>
      </c>
      <c r="N80" s="10">
        <v>2030</v>
      </c>
      <c r="O80" s="10">
        <v>2031</v>
      </c>
      <c r="P80" s="10">
        <v>2032</v>
      </c>
      <c r="Q80" s="10">
        <v>2033</v>
      </c>
      <c r="R80" s="10">
        <v>2034</v>
      </c>
      <c r="S80" s="10">
        <v>2035</v>
      </c>
      <c r="T80" s="10">
        <v>2036</v>
      </c>
      <c r="U80" s="10">
        <v>2037</v>
      </c>
      <c r="V80" s="10">
        <v>2038</v>
      </c>
      <c r="W80" s="10">
        <v>2039</v>
      </c>
      <c r="X80" s="10">
        <v>2040</v>
      </c>
      <c r="Y80" s="10">
        <v>2041</v>
      </c>
      <c r="Z80" s="10">
        <v>2042</v>
      </c>
      <c r="AA80" s="10">
        <v>2043</v>
      </c>
      <c r="AB80" s="10">
        <v>2044</v>
      </c>
      <c r="AC80" s="10">
        <v>2045</v>
      </c>
      <c r="AD80" s="10">
        <v>2046</v>
      </c>
      <c r="AE80" s="10">
        <v>2047</v>
      </c>
      <c r="AF80" s="10">
        <v>2048</v>
      </c>
      <c r="AG80" s="10">
        <v>2049</v>
      </c>
      <c r="AH80" s="10">
        <v>2050</v>
      </c>
    </row>
    <row r="81" spans="3:4" ht="15">
      <c r="C81" s="1" t="s">
        <v>166</v>
      </c>
      <c r="D81" s="146">
        <v>12</v>
      </c>
    </row>
    <row r="82" spans="3:9" ht="15">
      <c r="C82" s="1" t="s">
        <v>167</v>
      </c>
      <c r="I82" s="145">
        <v>11.862555</v>
      </c>
    </row>
    <row r="83" spans="3:34" ht="15">
      <c r="C83" s="37" t="s">
        <v>168</v>
      </c>
      <c r="D83" s="15">
        <v>12</v>
      </c>
      <c r="E83" s="15">
        <v>0</v>
      </c>
      <c r="F83" s="15">
        <v>0</v>
      </c>
      <c r="G83" s="15">
        <v>0</v>
      </c>
      <c r="H83" s="15">
        <v>0</v>
      </c>
      <c r="I83" s="15">
        <v>11.862555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</row>
    <row r="86" spans="3:5" ht="15">
      <c r="C86" s="1" t="s">
        <v>169</v>
      </c>
      <c r="D86" s="145">
        <v>23862555</v>
      </c>
      <c r="E86" s="1" t="s">
        <v>67</v>
      </c>
    </row>
    <row r="87" spans="3:5" ht="15">
      <c r="C87" s="1" t="s">
        <v>170</v>
      </c>
      <c r="D87" s="146">
        <v>10</v>
      </c>
      <c r="E87" s="1" t="s">
        <v>171</v>
      </c>
    </row>
    <row r="89" ht="15">
      <c r="C89" s="1" t="s">
        <v>173</v>
      </c>
    </row>
  </sheetData>
  <sheetProtection algorithmName="SHA-512" hashValue="ux0O1/XGQmzJkaFN4LwTwYI8NgSDZgeU3YU/gXBvGT/Dv7h/jPXY33sQHEKAg54SCNlLCi+fqTxLvljUZcILdA==" saltValue="WFwXFEQY/0JKlFntNE2EtQ==" spinCount="100000" sheet="1" objects="1" scenarios="1"/>
  <pageMargins left="0.7" right="0.7" top="0.75" bottom="0.75" header="0.3" footer="0.3"/>
  <pageSetup orientation="portrait" paperSize="9" r:id="rId4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0.59999"/>
  </sheetPr>
  <dimension ref="A2:Z82"/>
  <sheetViews>
    <sheetView showGridLines="0" zoomScale="60" zoomScaleNormal="60" workbookViewId="0" topLeftCell="A49">
      <selection pane="topLeft" activeCell="A1" sqref="A1"/>
    </sheetView>
  </sheetViews>
  <sheetFormatPr defaultColWidth="9" defaultRowHeight="15"/>
  <cols>
    <col min="1" max="1" width="3.625" style="1" customWidth="1"/>
    <col min="2" max="2" width="43.125" style="1" customWidth="1"/>
    <col min="3" max="7" width="12.125" style="1" customWidth="1"/>
    <col min="8" max="8" width="14" style="1" customWidth="1"/>
    <col min="9" max="17" width="12.125" style="1" customWidth="1"/>
    <col min="18" max="18" width="10" style="1" bestFit="1" customWidth="1"/>
    <col min="19" max="16384" width="9" style="1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5" t="s">
        <v>280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7" ht="15">
      <c r="B6" s="35" t="s">
        <v>75</v>
      </c>
      <c r="G6" s="426">
        <v>1000000</v>
      </c>
    </row>
    <row r="7" spans="2:10" ht="15">
      <c r="B7" s="1" t="s">
        <v>69</v>
      </c>
      <c r="E7" s="441">
        <v>42753</v>
      </c>
      <c r="F7" s="1" t="s">
        <v>67</v>
      </c>
      <c r="G7" s="442">
        <v>0.042752999999999999</v>
      </c>
      <c r="H7" s="1" t="s">
        <v>202</v>
      </c>
      <c r="I7" s="144">
        <v>0.50</v>
      </c>
      <c r="J7" s="1" t="s">
        <v>74</v>
      </c>
    </row>
    <row r="8" spans="2:9" ht="15">
      <c r="B8" s="1" t="s">
        <v>70</v>
      </c>
      <c r="E8" s="151">
        <v>351</v>
      </c>
      <c r="F8" s="1" t="s">
        <v>67</v>
      </c>
      <c r="G8" s="442">
        <v>0.00035100000000000002</v>
      </c>
      <c r="H8" s="1" t="s">
        <v>202</v>
      </c>
      <c r="I8" s="1" t="s">
        <v>81</v>
      </c>
    </row>
    <row r="9" spans="2:9" ht="15">
      <c r="B9" s="1" t="s">
        <v>71</v>
      </c>
      <c r="E9" s="150">
        <v>250</v>
      </c>
      <c r="F9" s="1" t="s">
        <v>67</v>
      </c>
      <c r="G9" s="442">
        <v>0.00025000000000000001</v>
      </c>
      <c r="H9" s="1" t="s">
        <v>202</v>
      </c>
      <c r="I9" s="1" t="s">
        <v>81</v>
      </c>
    </row>
    <row r="10" spans="2:9" ht="15">
      <c r="B10" s="1" t="s">
        <v>68</v>
      </c>
      <c r="E10" s="151">
        <v>75</v>
      </c>
      <c r="F10" s="1" t="s">
        <v>67</v>
      </c>
      <c r="G10" s="443">
        <v>7.4999999999999993E-05</v>
      </c>
      <c r="H10" s="1" t="s">
        <v>202</v>
      </c>
      <c r="I10" s="1" t="s">
        <v>81</v>
      </c>
    </row>
    <row r="11" spans="2:9" ht="15">
      <c r="B11" s="1" t="s">
        <v>304</v>
      </c>
      <c r="E11" s="151">
        <v>15</v>
      </c>
      <c r="F11" s="1" t="s">
        <v>67</v>
      </c>
      <c r="G11" s="443">
        <v>1.5E-05</v>
      </c>
      <c r="H11" s="1" t="s">
        <v>202</v>
      </c>
      <c r="I11" s="1" t="s">
        <v>352</v>
      </c>
    </row>
    <row r="12" ht="15">
      <c r="E12" s="48"/>
    </row>
    <row r="13" spans="8:10" ht="15">
      <c r="H13" s="48"/>
      <c r="J13" s="9"/>
    </row>
    <row r="14" spans="2:8" ht="15">
      <c r="B14" s="35" t="s">
        <v>156</v>
      </c>
      <c r="H14" s="48"/>
    </row>
    <row r="15" spans="2:5" ht="15">
      <c r="B15" s="389" t="s">
        <v>242</v>
      </c>
      <c r="E15" s="478"/>
    </row>
    <row r="16" ht="15">
      <c r="B16" s="389" t="s">
        <v>243</v>
      </c>
    </row>
    <row r="17" ht="15">
      <c r="B17" s="389" t="s">
        <v>274</v>
      </c>
    </row>
    <row r="18" spans="2:17" ht="15">
      <c r="B18" s="389" t="s">
        <v>312</v>
      </c>
      <c r="L18" s="8"/>
      <c r="M18" s="8"/>
      <c r="N18" s="8"/>
      <c r="O18" s="8"/>
      <c r="P18" s="8"/>
      <c r="Q18" s="8"/>
    </row>
    <row r="19" spans="2:18" ht="15">
      <c r="B19" s="389" t="s">
        <v>313</v>
      </c>
      <c r="L19" s="393"/>
      <c r="M19" s="393"/>
      <c r="N19" s="393"/>
      <c r="O19" s="393"/>
      <c r="P19" s="393"/>
      <c r="Q19" s="393"/>
      <c r="R19" s="8"/>
    </row>
    <row r="20" spans="2:17" ht="15" customHeight="1">
      <c r="B20" s="153"/>
      <c r="L20" s="419"/>
      <c r="M20" s="510" t="s">
        <v>252</v>
      </c>
      <c r="N20" s="511"/>
      <c r="O20" s="511"/>
      <c r="P20" s="511"/>
      <c r="Q20" s="512"/>
    </row>
    <row r="21" spans="2:18" ht="15">
      <c r="B21" s="508" t="s">
        <v>80</v>
      </c>
      <c r="C21" s="49">
        <v>1</v>
      </c>
      <c r="D21" s="49">
        <v>2</v>
      </c>
      <c r="E21" s="49">
        <v>3</v>
      </c>
      <c r="F21" s="49">
        <v>4</v>
      </c>
      <c r="G21" s="49">
        <v>5</v>
      </c>
      <c r="H21" s="49">
        <v>6</v>
      </c>
      <c r="I21" s="49">
        <v>7</v>
      </c>
      <c r="J21" s="49">
        <v>8</v>
      </c>
      <c r="K21" s="49">
        <v>9</v>
      </c>
      <c r="L21" s="49">
        <v>10</v>
      </c>
      <c r="M21" s="49">
        <v>11</v>
      </c>
      <c r="N21" s="49">
        <v>12</v>
      </c>
      <c r="O21" s="49">
        <v>13</v>
      </c>
      <c r="P21" s="49">
        <v>14</v>
      </c>
      <c r="Q21" s="50">
        <v>15</v>
      </c>
      <c r="R21" s="18"/>
    </row>
    <row r="22" spans="2:18" ht="15">
      <c r="B22" s="509"/>
      <c r="C22" s="51">
        <v>2021</v>
      </c>
      <c r="D22" s="51">
        <v>2022</v>
      </c>
      <c r="E22" s="51">
        <v>2023</v>
      </c>
      <c r="F22" s="51">
        <v>2024</v>
      </c>
      <c r="G22" s="51">
        <v>2025</v>
      </c>
      <c r="H22" s="51">
        <v>2026</v>
      </c>
      <c r="I22" s="51">
        <v>2027</v>
      </c>
      <c r="J22" s="51">
        <v>2028</v>
      </c>
      <c r="K22" s="51">
        <v>2029</v>
      </c>
      <c r="L22" s="51">
        <v>2030</v>
      </c>
      <c r="M22" s="51">
        <v>2031</v>
      </c>
      <c r="N22" s="51">
        <v>2032</v>
      </c>
      <c r="O22" s="51">
        <v>2033</v>
      </c>
      <c r="P22" s="51">
        <v>2034</v>
      </c>
      <c r="Q22" s="52">
        <v>2035</v>
      </c>
      <c r="R22" s="18"/>
    </row>
    <row r="23" spans="2:18" ht="15">
      <c r="B23" s="377" t="s">
        <v>197</v>
      </c>
      <c r="C23" s="242">
        <v>11.440722428658326</v>
      </c>
      <c r="D23" s="242">
        <v>16.94797809279823</v>
      </c>
      <c r="E23" s="242">
        <v>23.075111673402255</v>
      </c>
      <c r="F23" s="242">
        <v>29.202245254006272</v>
      </c>
      <c r="G23" s="242">
        <v>35.329378834610296</v>
      </c>
      <c r="H23" s="242">
        <v>41.45651241521432</v>
      </c>
      <c r="I23" s="242">
        <v>47.583645995818337</v>
      </c>
      <c r="J23" s="242">
        <v>53.710779576422354</v>
      </c>
      <c r="K23" s="242">
        <v>59.837913157026378</v>
      </c>
      <c r="L23" s="242">
        <v>65.965046737630402</v>
      </c>
      <c r="M23" s="242">
        <v>65.965046737630402</v>
      </c>
      <c r="N23" s="242">
        <v>65.965046737630402</v>
      </c>
      <c r="O23" s="242">
        <v>65.965046737630402</v>
      </c>
      <c r="P23" s="242">
        <v>65.965046737630402</v>
      </c>
      <c r="Q23" s="242">
        <v>65.965046737630402</v>
      </c>
      <c r="R23" s="18"/>
    </row>
    <row r="24" spans="2:18" ht="15">
      <c r="B24" s="378" t="s">
        <v>198</v>
      </c>
      <c r="C24" s="242">
        <v>18.300421155618363</v>
      </c>
      <c r="D24" s="242">
        <v>24.474344610680461</v>
      </c>
      <c r="E24" s="242">
        <v>30.342968657677631</v>
      </c>
      <c r="F24" s="242">
        <v>36.2115927046748</v>
      </c>
      <c r="G24" s="242">
        <v>42.080216751671969</v>
      </c>
      <c r="H24" s="242">
        <v>47.948840798669153</v>
      </c>
      <c r="I24" s="242">
        <v>53.817464845666315</v>
      </c>
      <c r="J24" s="242">
        <v>59.686088892663491</v>
      </c>
      <c r="K24" s="242">
        <v>65.554712939660661</v>
      </c>
      <c r="L24" s="242">
        <v>71.42333698665783</v>
      </c>
      <c r="M24" s="242">
        <v>71.42333698665783</v>
      </c>
      <c r="N24" s="242">
        <v>71.42333698665783</v>
      </c>
      <c r="O24" s="242">
        <v>71.42333698665783</v>
      </c>
      <c r="P24" s="242">
        <v>71.42333698665783</v>
      </c>
      <c r="Q24" s="242">
        <v>71.42333698665783</v>
      </c>
      <c r="R24" s="18"/>
    </row>
    <row r="25" spans="2:18" ht="15">
      <c r="B25" s="378" t="s">
        <v>199</v>
      </c>
      <c r="C25" s="242">
        <v>63.628676961661348</v>
      </c>
      <c r="D25" s="242">
        <v>94.434526013492345</v>
      </c>
      <c r="E25" s="242">
        <v>122.70703448644667</v>
      </c>
      <c r="F25" s="242">
        <v>150.97954295940104</v>
      </c>
      <c r="G25" s="242">
        <v>179.25205143235536</v>
      </c>
      <c r="H25" s="242">
        <v>207.52455990530979</v>
      </c>
      <c r="I25" s="242">
        <v>235.7970683782641</v>
      </c>
      <c r="J25" s="242">
        <v>264.06957685121847</v>
      </c>
      <c r="K25" s="242">
        <v>292.34208532417273</v>
      </c>
      <c r="L25" s="242">
        <v>320.6145937971271</v>
      </c>
      <c r="M25" s="242">
        <v>320.6145937971271</v>
      </c>
      <c r="N25" s="242">
        <v>320.6145937971271</v>
      </c>
      <c r="O25" s="242">
        <v>320.6145937971271</v>
      </c>
      <c r="P25" s="242">
        <v>320.6145937971271</v>
      </c>
      <c r="Q25" s="242">
        <v>320.6145937971271</v>
      </c>
      <c r="R25" s="18"/>
    </row>
    <row r="26" spans="2:18" s="202" customFormat="1" ht="15">
      <c r="B26" s="391" t="s">
        <v>212</v>
      </c>
      <c r="C26" s="390">
        <v>0</v>
      </c>
      <c r="D26" s="390">
        <v>0</v>
      </c>
      <c r="E26" s="390">
        <v>0</v>
      </c>
      <c r="F26" s="390">
        <v>0</v>
      </c>
      <c r="G26" s="390">
        <v>0</v>
      </c>
      <c r="H26" s="390">
        <v>0</v>
      </c>
      <c r="I26" s="390">
        <v>0</v>
      </c>
      <c r="J26" s="390">
        <v>0</v>
      </c>
      <c r="K26" s="390">
        <v>0</v>
      </c>
      <c r="L26" s="390">
        <v>0</v>
      </c>
      <c r="M26" s="390">
        <v>0</v>
      </c>
      <c r="N26" s="390">
        <v>0</v>
      </c>
      <c r="O26" s="390">
        <v>0</v>
      </c>
      <c r="P26" s="390">
        <v>0</v>
      </c>
      <c r="Q26" s="390">
        <v>0</v>
      </c>
      <c r="R26" s="221"/>
    </row>
    <row r="27" spans="2:18" ht="15">
      <c r="B27" s="379" t="s">
        <v>76</v>
      </c>
      <c r="C27" s="235">
        <v>0.24456260299621468</v>
      </c>
      <c r="D27" s="235">
        <v>0.36228845370070134</v>
      </c>
      <c r="E27" s="235">
        <v>0.49326512468648331</v>
      </c>
      <c r="F27" s="235">
        <v>0.62424179567226501</v>
      </c>
      <c r="G27" s="235">
        <v>0.75521846665804693</v>
      </c>
      <c r="H27" s="235">
        <v>0.88619513764382885</v>
      </c>
      <c r="I27" s="235">
        <v>1.0171718086296107</v>
      </c>
      <c r="J27" s="235">
        <v>1.1481484796153925</v>
      </c>
      <c r="K27" s="235">
        <v>1.2791251506011743</v>
      </c>
      <c r="L27" s="235">
        <v>1.4101018215869563</v>
      </c>
      <c r="M27" s="235">
        <v>1.4101018215869563</v>
      </c>
      <c r="N27" s="235">
        <v>1.4101018215869563</v>
      </c>
      <c r="O27" s="235">
        <v>1.4101018215869563</v>
      </c>
      <c r="P27" s="235">
        <v>1.4101018215869563</v>
      </c>
      <c r="Q27" s="235">
        <v>1.4101018215869563</v>
      </c>
      <c r="R27" s="18"/>
    </row>
    <row r="28" spans="2:18" ht="15">
      <c r="B28" s="379" t="s">
        <v>77</v>
      </c>
      <c r="C28" s="235">
        <v>0.39119895283307593</v>
      </c>
      <c r="D28" s="235">
        <v>0.52317582757021086</v>
      </c>
      <c r="E28" s="235">
        <v>0.6486264695108459</v>
      </c>
      <c r="F28" s="235">
        <v>0.77407711145148084</v>
      </c>
      <c r="G28" s="235">
        <v>0.89952775339211588</v>
      </c>
      <c r="H28" s="235">
        <v>1.0249783953327512</v>
      </c>
      <c r="I28" s="235">
        <v>1.1504290372733859</v>
      </c>
      <c r="J28" s="235">
        <v>1.275879679214021</v>
      </c>
      <c r="K28" s="235">
        <v>1.4013303211546562</v>
      </c>
      <c r="L28" s="235">
        <v>1.5267809630952911</v>
      </c>
      <c r="M28" s="235">
        <v>1.5267809630952911</v>
      </c>
      <c r="N28" s="235">
        <v>1.5267809630952911</v>
      </c>
      <c r="O28" s="235">
        <v>1.5267809630952911</v>
      </c>
      <c r="P28" s="235">
        <v>1.5267809630952911</v>
      </c>
      <c r="Q28" s="235">
        <v>1.5267809630952911</v>
      </c>
      <c r="R28" s="18"/>
    </row>
    <row r="29" spans="2:18" ht="15">
      <c r="B29" s="380" t="s">
        <v>78</v>
      </c>
      <c r="C29" s="235">
        <v>1.3601584130709539</v>
      </c>
      <c r="D29" s="235">
        <v>2.0186796453274192</v>
      </c>
      <c r="E29" s="235">
        <v>2.6230469226995274</v>
      </c>
      <c r="F29" s="235">
        <v>3.2274142000716362</v>
      </c>
      <c r="G29" s="235">
        <v>3.8317814774437444</v>
      </c>
      <c r="H29" s="235">
        <v>4.4361487548158545</v>
      </c>
      <c r="I29" s="235">
        <v>5.0405160321879627</v>
      </c>
      <c r="J29" s="235">
        <v>5.6448833095600719</v>
      </c>
      <c r="K29" s="235">
        <v>6.2492505869321784</v>
      </c>
      <c r="L29" s="235">
        <v>6.8536178643042875</v>
      </c>
      <c r="M29" s="235">
        <v>6.8536178643042875</v>
      </c>
      <c r="N29" s="235">
        <v>6.8536178643042875</v>
      </c>
      <c r="O29" s="235">
        <v>6.8536178643042875</v>
      </c>
      <c r="P29" s="235">
        <v>6.8536178643042875</v>
      </c>
      <c r="Q29" s="235">
        <v>6.8536178643042875</v>
      </c>
      <c r="R29" s="18"/>
    </row>
    <row r="30" spans="2:18" s="10" customFormat="1" ht="15">
      <c r="B30" s="385" t="s">
        <v>275</v>
      </c>
      <c r="C30" s="386">
        <v>1.9959199689002445</v>
      </c>
      <c r="D30" s="386">
        <v>2.9041439265983313</v>
      </c>
      <c r="E30" s="386">
        <v>3.7649385168968568</v>
      </c>
      <c r="F30" s="386">
        <v>4.6257331071953818</v>
      </c>
      <c r="G30" s="386">
        <v>5.4865276974939068</v>
      </c>
      <c r="H30" s="386">
        <v>6.3473222877924345</v>
      </c>
      <c r="I30" s="386">
        <v>7.2081168780909595</v>
      </c>
      <c r="J30" s="386">
        <v>8.0689114683894854</v>
      </c>
      <c r="K30" s="386">
        <v>8.9297060586880086</v>
      </c>
      <c r="L30" s="386">
        <v>9.7905006489865354</v>
      </c>
      <c r="M30" s="386">
        <v>9.7905006489865354</v>
      </c>
      <c r="N30" s="386">
        <v>9.7905006489865354</v>
      </c>
      <c r="O30" s="386">
        <v>9.7905006489865354</v>
      </c>
      <c r="P30" s="386">
        <v>9.7905006489865354</v>
      </c>
      <c r="Q30" s="387">
        <v>9.7905006489865354</v>
      </c>
      <c r="R30" s="234"/>
    </row>
    <row r="31" spans="2:18" s="10" customFormat="1" ht="15">
      <c r="B31" s="391" t="s">
        <v>212</v>
      </c>
      <c r="C31" s="371">
        <v>0</v>
      </c>
      <c r="D31" s="371">
        <v>0</v>
      </c>
      <c r="E31" s="371">
        <v>0</v>
      </c>
      <c r="F31" s="371">
        <v>0</v>
      </c>
      <c r="G31" s="371">
        <v>0</v>
      </c>
      <c r="H31" s="371">
        <v>0</v>
      </c>
      <c r="I31" s="371">
        <v>0</v>
      </c>
      <c r="J31" s="371">
        <v>0</v>
      </c>
      <c r="K31" s="371">
        <v>0</v>
      </c>
      <c r="L31" s="371">
        <v>0</v>
      </c>
      <c r="M31" s="371">
        <v>0</v>
      </c>
      <c r="N31" s="371">
        <v>0</v>
      </c>
      <c r="O31" s="371">
        <v>0</v>
      </c>
      <c r="P31" s="371">
        <v>0</v>
      </c>
      <c r="Q31" s="371">
        <v>0</v>
      </c>
      <c r="R31" s="234"/>
    </row>
    <row r="32" spans="2:18" s="10" customFormat="1" ht="15">
      <c r="B32" s="38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2"/>
      <c r="R32" s="234"/>
    </row>
    <row r="33" spans="2:18" s="10" customFormat="1" ht="15">
      <c r="B33" s="382" t="s">
        <v>238</v>
      </c>
      <c r="C33" s="246">
        <v>0.033104987320933879</v>
      </c>
      <c r="D33" s="246">
        <v>0.065461563625562172</v>
      </c>
      <c r="E33" s="246">
        <v>0.092758104865232283</v>
      </c>
      <c r="F33" s="246">
        <v>0.12005464610490242</v>
      </c>
      <c r="G33" s="246">
        <v>0.14735118734457253</v>
      </c>
      <c r="H33" s="246">
        <v>0.17464772858424268</v>
      </c>
      <c r="I33" s="246">
        <v>0.20194426982391281</v>
      </c>
      <c r="J33" s="246">
        <v>0.22924081106358293</v>
      </c>
      <c r="K33" s="246">
        <v>0.25653735230325303</v>
      </c>
      <c r="L33" s="246">
        <v>0.28383389354292315</v>
      </c>
      <c r="M33" s="246">
        <v>0.28383389354292315</v>
      </c>
      <c r="N33" s="246">
        <v>0.28383389354292315</v>
      </c>
      <c r="O33" s="246">
        <v>0.28383389354292315</v>
      </c>
      <c r="P33" s="246">
        <v>0.28383389354292315</v>
      </c>
      <c r="Q33" s="373">
        <v>0.28383389354292315</v>
      </c>
      <c r="R33" s="234"/>
    </row>
    <row r="34" spans="2:18" s="10" customFormat="1" ht="15">
      <c r="B34" s="379" t="s">
        <v>239</v>
      </c>
      <c r="C34" s="235">
        <v>0.022427814726009822</v>
      </c>
      <c r="D34" s="235">
        <v>0.056176784683091369</v>
      </c>
      <c r="E34" s="235">
        <v>0.076560127454755156</v>
      </c>
      <c r="F34" s="235">
        <v>0.096943470226418929</v>
      </c>
      <c r="G34" s="235">
        <v>0.11732681299808274</v>
      </c>
      <c r="H34" s="235">
        <v>0.13771015576974649</v>
      </c>
      <c r="I34" s="235">
        <v>0.1580934985414103</v>
      </c>
      <c r="J34" s="235">
        <v>0.17847684131307409</v>
      </c>
      <c r="K34" s="235">
        <v>0.19886018408473788</v>
      </c>
      <c r="L34" s="235">
        <v>0.21924352685640167</v>
      </c>
      <c r="M34" s="235">
        <v>0.21924352685640167</v>
      </c>
      <c r="N34" s="235">
        <v>0.21924352685640167</v>
      </c>
      <c r="O34" s="235">
        <v>0.21924352685640167</v>
      </c>
      <c r="P34" s="235">
        <v>0.21924352685640167</v>
      </c>
      <c r="Q34" s="374">
        <v>0.21924352685640167</v>
      </c>
      <c r="R34" s="234"/>
    </row>
    <row r="35" spans="2:18" s="10" customFormat="1" ht="15">
      <c r="B35" s="380" t="s">
        <v>240</v>
      </c>
      <c r="C35" s="375">
        <v>1.5164397979530564</v>
      </c>
      <c r="D35" s="375">
        <v>1.7648746516913465</v>
      </c>
      <c r="E35" s="375">
        <v>2.0695636426800124</v>
      </c>
      <c r="F35" s="375">
        <v>2.3742526336686787</v>
      </c>
      <c r="G35" s="375">
        <v>2.678941624657345</v>
      </c>
      <c r="H35" s="375">
        <v>2.9836306156460108</v>
      </c>
      <c r="I35" s="375">
        <v>3.2883196066346767</v>
      </c>
      <c r="J35" s="375">
        <v>3.5930085976233435</v>
      </c>
      <c r="K35" s="375">
        <v>3.8976975886120089</v>
      </c>
      <c r="L35" s="375">
        <v>4.2023865796006756</v>
      </c>
      <c r="M35" s="375">
        <v>4.2023865796006756</v>
      </c>
      <c r="N35" s="375">
        <v>4.2023865796006756</v>
      </c>
      <c r="O35" s="375">
        <v>4.2023865796006756</v>
      </c>
      <c r="P35" s="375">
        <v>4.2023865796006756</v>
      </c>
      <c r="Q35" s="376">
        <v>4.2023865796006756</v>
      </c>
      <c r="R35" s="234"/>
    </row>
    <row r="36" spans="2:18" s="10" customFormat="1" ht="15">
      <c r="B36" s="388" t="s">
        <v>279</v>
      </c>
      <c r="C36" s="386">
        <v>1.5719726000000001</v>
      </c>
      <c r="D36" s="386">
        <v>1.8865130000000001</v>
      </c>
      <c r="E36" s="386">
        <v>2.2388818749999997</v>
      </c>
      <c r="F36" s="386">
        <v>2.5912507499999999</v>
      </c>
      <c r="G36" s="386">
        <v>2.9436196250000002</v>
      </c>
      <c r="H36" s="386">
        <v>3.2959885</v>
      </c>
      <c r="I36" s="386">
        <v>3.6483573749999998</v>
      </c>
      <c r="J36" s="386">
        <v>4.0007262500000005</v>
      </c>
      <c r="K36" s="386">
        <v>4.3530951249999994</v>
      </c>
      <c r="L36" s="386">
        <v>4.7054640000000001</v>
      </c>
      <c r="M36" s="386">
        <v>4.7054640000000001</v>
      </c>
      <c r="N36" s="386">
        <v>4.7054640000000001</v>
      </c>
      <c r="O36" s="386">
        <v>4.7054640000000001</v>
      </c>
      <c r="P36" s="386">
        <v>4.7054640000000001</v>
      </c>
      <c r="Q36" s="386">
        <v>4.7054640000000001</v>
      </c>
      <c r="R36" s="234"/>
    </row>
    <row r="37" spans="2:18" s="10" customFormat="1" ht="15">
      <c r="B37" s="391" t="s">
        <v>212</v>
      </c>
      <c r="C37" s="371">
        <v>0</v>
      </c>
      <c r="D37" s="371">
        <v>0</v>
      </c>
      <c r="E37" s="371">
        <v>0</v>
      </c>
      <c r="F37" s="371">
        <v>0</v>
      </c>
      <c r="G37" s="371">
        <v>0</v>
      </c>
      <c r="H37" s="371">
        <v>0</v>
      </c>
      <c r="I37" s="371">
        <v>0</v>
      </c>
      <c r="J37" s="371">
        <v>0</v>
      </c>
      <c r="K37" s="371">
        <v>0</v>
      </c>
      <c r="L37" s="371">
        <v>0</v>
      </c>
      <c r="M37" s="371">
        <v>0</v>
      </c>
      <c r="N37" s="371">
        <v>0</v>
      </c>
      <c r="O37" s="371">
        <v>0</v>
      </c>
      <c r="P37" s="371">
        <v>0</v>
      </c>
      <c r="Q37" s="371">
        <v>0</v>
      </c>
      <c r="R37" s="234"/>
    </row>
    <row r="38" spans="2:18" s="10" customFormat="1" ht="15">
      <c r="B38" s="391" t="s">
        <v>212</v>
      </c>
      <c r="C38" s="371">
        <v>0</v>
      </c>
      <c r="D38" s="371">
        <v>0</v>
      </c>
      <c r="E38" s="371">
        <v>0</v>
      </c>
      <c r="F38" s="371">
        <v>0</v>
      </c>
      <c r="G38" s="371">
        <v>0</v>
      </c>
      <c r="H38" s="371">
        <v>0</v>
      </c>
      <c r="I38" s="371">
        <v>0</v>
      </c>
      <c r="J38" s="371">
        <v>0</v>
      </c>
      <c r="K38" s="371">
        <v>0</v>
      </c>
      <c r="L38" s="371">
        <v>0</v>
      </c>
      <c r="M38" s="371">
        <v>0</v>
      </c>
      <c r="N38" s="371">
        <v>0</v>
      </c>
      <c r="O38" s="371">
        <v>0</v>
      </c>
      <c r="P38" s="371">
        <v>0</v>
      </c>
      <c r="Q38" s="371">
        <v>0</v>
      </c>
      <c r="R38" s="234"/>
    </row>
    <row r="39" spans="2:18" s="10" customFormat="1" ht="15">
      <c r="B39" s="391"/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234"/>
    </row>
    <row r="40" spans="2:18" ht="15">
      <c r="B40" s="381" t="s">
        <v>241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67"/>
      <c r="R40" s="18"/>
    </row>
    <row r="41" spans="2:18" ht="15">
      <c r="B41" s="377" t="s">
        <v>244</v>
      </c>
      <c r="C41" s="242">
        <v>89.437211964476475</v>
      </c>
      <c r="D41" s="242">
        <v>177.84315815198548</v>
      </c>
      <c r="E41" s="242">
        <v>252.29717528840124</v>
      </c>
      <c r="F41" s="242">
        <v>326.75119242481708</v>
      </c>
      <c r="G41" s="242">
        <v>401.20520956123289</v>
      </c>
      <c r="H41" s="242">
        <v>475.65922669764876</v>
      </c>
      <c r="I41" s="242">
        <v>550.11324383406452</v>
      </c>
      <c r="J41" s="242">
        <v>624.56726097048033</v>
      </c>
      <c r="K41" s="242">
        <v>699.02127810689615</v>
      </c>
      <c r="L41" s="242">
        <v>773.47529524331196</v>
      </c>
      <c r="M41" s="242">
        <v>773.47529524331196</v>
      </c>
      <c r="N41" s="242">
        <v>773.47529524331196</v>
      </c>
      <c r="O41" s="242">
        <v>773.47529524331196</v>
      </c>
      <c r="P41" s="242">
        <v>773.47529524331196</v>
      </c>
      <c r="Q41" s="242">
        <v>773.47529524331196</v>
      </c>
      <c r="R41" s="18"/>
    </row>
    <row r="42" spans="2:18" ht="15">
      <c r="B42" s="378" t="s">
        <v>245</v>
      </c>
      <c r="C42" s="242">
        <v>59.162899392411823</v>
      </c>
      <c r="D42" s="242">
        <v>151.37319982159636</v>
      </c>
      <c r="E42" s="242">
        <v>206.80098282191167</v>
      </c>
      <c r="F42" s="242">
        <v>262.22876582222693</v>
      </c>
      <c r="G42" s="242">
        <v>317.65654882254228</v>
      </c>
      <c r="H42" s="242">
        <v>373.08433182285751</v>
      </c>
      <c r="I42" s="242">
        <v>428.51211482317285</v>
      </c>
      <c r="J42" s="242">
        <v>483.93989782348814</v>
      </c>
      <c r="K42" s="242">
        <v>539.36768082380343</v>
      </c>
      <c r="L42" s="242">
        <v>594.79546382411877</v>
      </c>
      <c r="M42" s="242">
        <v>594.79546382411877</v>
      </c>
      <c r="N42" s="242">
        <v>594.79546382411877</v>
      </c>
      <c r="O42" s="242">
        <v>594.79546382411877</v>
      </c>
      <c r="P42" s="242">
        <v>594.79546382411877</v>
      </c>
      <c r="Q42" s="242">
        <v>594.79546382411877</v>
      </c>
      <c r="R42" s="18"/>
    </row>
    <row r="43" spans="2:18" ht="15">
      <c r="B43" s="378" t="s">
        <v>246</v>
      </c>
      <c r="C43" s="242">
        <v>769.99988864311172</v>
      </c>
      <c r="D43" s="242">
        <v>1448.783642026418</v>
      </c>
      <c r="E43" s="242">
        <v>2069.0268418896871</v>
      </c>
      <c r="F43" s="242">
        <v>2689.2700417529559</v>
      </c>
      <c r="G43" s="242">
        <v>3309.5132416162251</v>
      </c>
      <c r="H43" s="242">
        <v>3929.7564414794942</v>
      </c>
      <c r="I43" s="242">
        <v>4549.9996413427625</v>
      </c>
      <c r="J43" s="242">
        <v>5170.2428412060317</v>
      </c>
      <c r="K43" s="242">
        <v>5790.4860410693</v>
      </c>
      <c r="L43" s="242">
        <v>6410.7292409325692</v>
      </c>
      <c r="M43" s="242">
        <v>6410.7292409325692</v>
      </c>
      <c r="N43" s="242">
        <v>6410.7292409325692</v>
      </c>
      <c r="O43" s="242">
        <v>6410.7292409325692</v>
      </c>
      <c r="P43" s="242">
        <v>6410.7292409325692</v>
      </c>
      <c r="Q43" s="242">
        <v>6410.7292409325692</v>
      </c>
      <c r="R43" s="18"/>
    </row>
    <row r="44" spans="2:18" s="202" customFormat="1" ht="15">
      <c r="B44" s="391" t="s">
        <v>212</v>
      </c>
      <c r="C44" s="390">
        <v>0</v>
      </c>
      <c r="D44" s="390">
        <v>0</v>
      </c>
      <c r="E44" s="390">
        <v>0</v>
      </c>
      <c r="F44" s="390">
        <v>0</v>
      </c>
      <c r="G44" s="390">
        <v>0</v>
      </c>
      <c r="H44" s="390">
        <v>0</v>
      </c>
      <c r="I44" s="390">
        <v>0</v>
      </c>
      <c r="J44" s="390">
        <v>0</v>
      </c>
      <c r="K44" s="390">
        <v>0</v>
      </c>
      <c r="L44" s="390">
        <v>0</v>
      </c>
      <c r="M44" s="390">
        <v>0</v>
      </c>
      <c r="N44" s="390">
        <v>0</v>
      </c>
      <c r="O44" s="390">
        <v>0</v>
      </c>
      <c r="P44" s="390">
        <v>0</v>
      </c>
      <c r="Q44" s="390">
        <v>0</v>
      </c>
      <c r="R44" s="221"/>
    </row>
    <row r="45" spans="2:18" ht="15">
      <c r="B45" s="379" t="s">
        <v>234</v>
      </c>
      <c r="C45" s="427">
        <v>0.031392461399531245</v>
      </c>
      <c r="D45" s="427">
        <v>0.062422948511346908</v>
      </c>
      <c r="E45" s="427">
        <v>0.088556308526228839</v>
      </c>
      <c r="F45" s="427">
        <v>0.1146896685411108</v>
      </c>
      <c r="G45" s="427">
        <v>0.14082302855599274</v>
      </c>
      <c r="H45" s="427">
        <v>0.16695638857087472</v>
      </c>
      <c r="I45" s="427">
        <v>0.19308974858575667</v>
      </c>
      <c r="J45" s="427">
        <v>0.21922310860063862</v>
      </c>
      <c r="K45" s="427">
        <v>0.24535646861552057</v>
      </c>
      <c r="L45" s="427">
        <v>0.2714898286304025</v>
      </c>
      <c r="M45" s="427">
        <v>0.2714898286304025</v>
      </c>
      <c r="N45" s="427">
        <v>0.2714898286304025</v>
      </c>
      <c r="O45" s="427">
        <v>0.2714898286304025</v>
      </c>
      <c r="P45" s="427">
        <v>0.2714898286304025</v>
      </c>
      <c r="Q45" s="427">
        <v>0.2714898286304025</v>
      </c>
      <c r="R45" s="18"/>
    </row>
    <row r="46" spans="2:18" ht="15">
      <c r="B46" s="379" t="s">
        <v>235</v>
      </c>
      <c r="C46" s="427">
        <v>0.02076617768673655</v>
      </c>
      <c r="D46" s="427">
        <v>0.053131993137380325</v>
      </c>
      <c r="E46" s="427">
        <v>0.072587144970490999</v>
      </c>
      <c r="F46" s="427">
        <v>0.092042296803601653</v>
      </c>
      <c r="G46" s="427">
        <v>0.11149744863671235</v>
      </c>
      <c r="H46" s="427">
        <v>0.13095260046982299</v>
      </c>
      <c r="I46" s="427">
        <v>0.15040775230293368</v>
      </c>
      <c r="J46" s="427">
        <v>0.16986290413604435</v>
      </c>
      <c r="K46" s="427">
        <v>0.18931805596915502</v>
      </c>
      <c r="L46" s="427">
        <v>0.20877320780226569</v>
      </c>
      <c r="M46" s="427">
        <v>0.20877320780226569</v>
      </c>
      <c r="N46" s="427">
        <v>0.20877320780226569</v>
      </c>
      <c r="O46" s="427">
        <v>0.20877320780226569</v>
      </c>
      <c r="P46" s="427">
        <v>0.20877320780226569</v>
      </c>
      <c r="Q46" s="427">
        <v>0.20877320780226569</v>
      </c>
      <c r="R46" s="18"/>
    </row>
    <row r="47" spans="2:18" ht="15">
      <c r="B47" s="379" t="s">
        <v>236</v>
      </c>
      <c r="C47" s="427">
        <v>0.27026996091373223</v>
      </c>
      <c r="D47" s="427">
        <v>0.50852305835127276</v>
      </c>
      <c r="E47" s="427">
        <v>0.72622842150328026</v>
      </c>
      <c r="F47" s="427">
        <v>0.94393378465528754</v>
      </c>
      <c r="G47" s="427">
        <v>1.1616391478072952</v>
      </c>
      <c r="H47" s="427">
        <v>1.3793445109593026</v>
      </c>
      <c r="I47" s="427">
        <v>1.5970498741113097</v>
      </c>
      <c r="J47" s="427">
        <v>1.8147552372633173</v>
      </c>
      <c r="K47" s="427">
        <v>2.0324606004153245</v>
      </c>
      <c r="L47" s="427">
        <v>2.2501659635673321</v>
      </c>
      <c r="M47" s="427">
        <v>2.2501659635673321</v>
      </c>
      <c r="N47" s="427">
        <v>2.2501659635673321</v>
      </c>
      <c r="O47" s="427">
        <v>2.2501659635673321</v>
      </c>
      <c r="P47" s="427">
        <v>2.2501659635673321</v>
      </c>
      <c r="Q47" s="427">
        <v>2.2501659635673321</v>
      </c>
      <c r="R47" s="18"/>
    </row>
    <row r="48" spans="2:18" ht="15">
      <c r="B48" s="383" t="s">
        <v>237</v>
      </c>
      <c r="C48" s="432">
        <v>0.32242860000000001</v>
      </c>
      <c r="D48" s="432">
        <v>0.62407800000000002</v>
      </c>
      <c r="E48" s="432">
        <v>0.88737187500000014</v>
      </c>
      <c r="F48" s="432">
        <v>1.1506657499999999</v>
      </c>
      <c r="G48" s="432">
        <v>1.4139596250000004</v>
      </c>
      <c r="H48" s="432">
        <v>1.6772535000000004</v>
      </c>
      <c r="I48" s="432">
        <v>1.940547375</v>
      </c>
      <c r="J48" s="432">
        <v>2.2038412500000004</v>
      </c>
      <c r="K48" s="432">
        <v>2.467135125</v>
      </c>
      <c r="L48" s="432">
        <v>2.7304290000000004</v>
      </c>
      <c r="M48" s="432">
        <v>2.7304290000000004</v>
      </c>
      <c r="N48" s="432">
        <v>2.7304290000000004</v>
      </c>
      <c r="O48" s="432">
        <v>2.7304290000000004</v>
      </c>
      <c r="P48" s="432">
        <v>2.7304290000000004</v>
      </c>
      <c r="Q48" s="432">
        <v>2.7304290000000004</v>
      </c>
      <c r="R48" s="18"/>
    </row>
    <row r="49" spans="2:18" ht="15">
      <c r="B49" s="38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6"/>
      <c r="R49" s="18"/>
    </row>
    <row r="50" spans="2:18" ht="15">
      <c r="B50" s="377" t="s">
        <v>278</v>
      </c>
      <c r="C50" s="239">
        <v>0</v>
      </c>
      <c r="D50" s="239">
        <v>0</v>
      </c>
      <c r="E50" s="239">
        <v>0</v>
      </c>
      <c r="F50" s="239">
        <v>0</v>
      </c>
      <c r="G50" s="239">
        <v>0</v>
      </c>
      <c r="H50" s="239">
        <v>0</v>
      </c>
      <c r="I50" s="239">
        <v>0</v>
      </c>
      <c r="J50" s="239">
        <v>0</v>
      </c>
      <c r="K50" s="239">
        <v>0</v>
      </c>
      <c r="L50" s="239">
        <v>0</v>
      </c>
      <c r="M50" s="239">
        <v>0</v>
      </c>
      <c r="N50" s="239">
        <v>0</v>
      </c>
      <c r="O50" s="239">
        <v>0</v>
      </c>
      <c r="P50" s="239">
        <v>0</v>
      </c>
      <c r="Q50" s="240">
        <v>0</v>
      </c>
      <c r="R50" s="18"/>
    </row>
    <row r="51" spans="2:18" ht="15">
      <c r="B51" s="378" t="s">
        <v>277</v>
      </c>
      <c r="C51" s="242">
        <v>0</v>
      </c>
      <c r="D51" s="242">
        <v>0</v>
      </c>
      <c r="E51" s="242">
        <v>0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2">
        <v>0</v>
      </c>
      <c r="N51" s="242">
        <v>0</v>
      </c>
      <c r="O51" s="242">
        <v>0</v>
      </c>
      <c r="P51" s="242">
        <v>0</v>
      </c>
      <c r="Q51" s="242">
        <v>0</v>
      </c>
      <c r="R51" s="18"/>
    </row>
    <row r="52" spans="2:18" ht="15">
      <c r="B52" s="378" t="s">
        <v>276</v>
      </c>
      <c r="C52" s="242">
        <v>2000</v>
      </c>
      <c r="D52" s="242">
        <v>2000</v>
      </c>
      <c r="E52" s="242">
        <v>2125</v>
      </c>
      <c r="F52" s="242">
        <v>2250</v>
      </c>
      <c r="G52" s="242">
        <v>2375</v>
      </c>
      <c r="H52" s="242">
        <v>2500</v>
      </c>
      <c r="I52" s="242">
        <v>2625</v>
      </c>
      <c r="J52" s="242">
        <v>2750</v>
      </c>
      <c r="K52" s="242">
        <v>2875</v>
      </c>
      <c r="L52" s="242">
        <v>3000</v>
      </c>
      <c r="M52" s="242">
        <v>3000</v>
      </c>
      <c r="N52" s="242">
        <v>3000</v>
      </c>
      <c r="O52" s="242">
        <v>3000</v>
      </c>
      <c r="P52" s="242">
        <v>3000</v>
      </c>
      <c r="Q52" s="243">
        <v>3000</v>
      </c>
      <c r="R52" s="8"/>
    </row>
    <row r="53" spans="2:18" ht="15">
      <c r="B53" s="391" t="s">
        <v>212</v>
      </c>
      <c r="C53" s="390">
        <v>0</v>
      </c>
      <c r="D53" s="390">
        <v>0</v>
      </c>
      <c r="E53" s="390">
        <v>0</v>
      </c>
      <c r="F53" s="390">
        <v>0</v>
      </c>
      <c r="G53" s="390">
        <v>0</v>
      </c>
      <c r="H53" s="390">
        <v>0</v>
      </c>
      <c r="I53" s="390">
        <v>0</v>
      </c>
      <c r="J53" s="390">
        <v>0</v>
      </c>
      <c r="K53" s="390">
        <v>0</v>
      </c>
      <c r="L53" s="390">
        <v>0</v>
      </c>
      <c r="M53" s="390">
        <v>0</v>
      </c>
      <c r="N53" s="390">
        <v>0</v>
      </c>
      <c r="O53" s="390">
        <v>0</v>
      </c>
      <c r="P53" s="390">
        <v>0</v>
      </c>
      <c r="Q53" s="392">
        <v>0</v>
      </c>
      <c r="R53" s="8"/>
    </row>
    <row r="54" spans="2:18" ht="15">
      <c r="B54" s="379" t="s">
        <v>307</v>
      </c>
      <c r="C54" s="427">
        <v>0</v>
      </c>
      <c r="D54" s="427">
        <v>0</v>
      </c>
      <c r="E54" s="427">
        <v>0</v>
      </c>
      <c r="F54" s="427">
        <v>0</v>
      </c>
      <c r="G54" s="427">
        <v>0</v>
      </c>
      <c r="H54" s="427">
        <v>0</v>
      </c>
      <c r="I54" s="427">
        <v>0</v>
      </c>
      <c r="J54" s="427">
        <v>0</v>
      </c>
      <c r="K54" s="427">
        <v>0</v>
      </c>
      <c r="L54" s="427">
        <v>0</v>
      </c>
      <c r="M54" s="427">
        <v>0</v>
      </c>
      <c r="N54" s="427">
        <v>0</v>
      </c>
      <c r="O54" s="427">
        <v>0</v>
      </c>
      <c r="P54" s="427">
        <v>0</v>
      </c>
      <c r="Q54" s="427">
        <v>0</v>
      </c>
      <c r="R54" s="18"/>
    </row>
    <row r="55" spans="2:18" ht="15">
      <c r="B55" s="379" t="s">
        <v>308</v>
      </c>
      <c r="C55" s="427">
        <v>0</v>
      </c>
      <c r="D55" s="427">
        <v>0</v>
      </c>
      <c r="E55" s="427">
        <v>0</v>
      </c>
      <c r="F55" s="427">
        <v>0</v>
      </c>
      <c r="G55" s="427">
        <v>0</v>
      </c>
      <c r="H55" s="427">
        <v>0</v>
      </c>
      <c r="I55" s="427">
        <v>0</v>
      </c>
      <c r="J55" s="427">
        <v>0</v>
      </c>
      <c r="K55" s="427">
        <v>0</v>
      </c>
      <c r="L55" s="427">
        <v>0</v>
      </c>
      <c r="M55" s="427">
        <v>0</v>
      </c>
      <c r="N55" s="427">
        <v>0</v>
      </c>
      <c r="O55" s="427">
        <v>0</v>
      </c>
      <c r="P55" s="427">
        <v>0</v>
      </c>
      <c r="Q55" s="427">
        <v>0</v>
      </c>
      <c r="R55" s="18"/>
    </row>
    <row r="56" spans="2:18" ht="15">
      <c r="B56" s="379" t="s">
        <v>309</v>
      </c>
      <c r="C56" s="427">
        <v>1.202</v>
      </c>
      <c r="D56" s="427">
        <v>1.202</v>
      </c>
      <c r="E56" s="427">
        <v>1.2771249999999998</v>
      </c>
      <c r="F56" s="427">
        <v>1.35225</v>
      </c>
      <c r="G56" s="427">
        <v>1.4273749999999998</v>
      </c>
      <c r="H56" s="427">
        <v>1.5025</v>
      </c>
      <c r="I56" s="427">
        <v>1.5776249999999998</v>
      </c>
      <c r="J56" s="427">
        <v>1.6527499999999999</v>
      </c>
      <c r="K56" s="427">
        <v>1.7278749999999998</v>
      </c>
      <c r="L56" s="427">
        <v>1.8029999999999999</v>
      </c>
      <c r="M56" s="427">
        <v>1.8029999999999999</v>
      </c>
      <c r="N56" s="427">
        <v>1.8029999999999999</v>
      </c>
      <c r="O56" s="427">
        <v>1.8029999999999999</v>
      </c>
      <c r="P56" s="427">
        <v>1.8029999999999999</v>
      </c>
      <c r="Q56" s="427">
        <v>1.8029999999999999</v>
      </c>
      <c r="R56" s="18"/>
    </row>
    <row r="57" spans="2:17" s="10" customFormat="1" ht="15">
      <c r="B57" s="131" t="s">
        <v>320</v>
      </c>
      <c r="C57" s="444">
        <v>1.202</v>
      </c>
      <c r="D57" s="444">
        <v>1.202</v>
      </c>
      <c r="E57" s="444">
        <v>1.2771249999999998</v>
      </c>
      <c r="F57" s="444">
        <v>1.35225</v>
      </c>
      <c r="G57" s="444">
        <v>1.4273749999999998</v>
      </c>
      <c r="H57" s="444">
        <v>1.5025</v>
      </c>
      <c r="I57" s="444">
        <v>1.5776249999999998</v>
      </c>
      <c r="J57" s="444">
        <v>1.6527499999999999</v>
      </c>
      <c r="K57" s="444">
        <v>1.7278749999999998</v>
      </c>
      <c r="L57" s="444">
        <v>1.8029999999999999</v>
      </c>
      <c r="M57" s="444">
        <v>1.8029999999999999</v>
      </c>
      <c r="N57" s="444">
        <v>1.8029999999999999</v>
      </c>
      <c r="O57" s="444">
        <v>1.8029999999999999</v>
      </c>
      <c r="P57" s="444">
        <v>1.8029999999999999</v>
      </c>
      <c r="Q57" s="445">
        <v>1.8029999999999999</v>
      </c>
    </row>
    <row r="58" spans="1:18" ht="15">
      <c r="A58" s="19"/>
      <c r="B58" s="153"/>
      <c r="C58" s="18"/>
      <c r="R58" s="18"/>
    </row>
    <row r="59" spans="2:18" ht="15">
      <c r="B59" s="377" t="s">
        <v>139</v>
      </c>
      <c r="C59" s="239">
        <v>114.1683947601754</v>
      </c>
      <c r="D59" s="239">
        <v>202.57434094768439</v>
      </c>
      <c r="E59" s="239">
        <v>280.11975593356254</v>
      </c>
      <c r="F59" s="239">
        <v>357.66517091944075</v>
      </c>
      <c r="G59" s="239">
        <v>435.21058590531891</v>
      </c>
      <c r="H59" s="239">
        <v>512.75600089119712</v>
      </c>
      <c r="I59" s="239">
        <v>590.30141587707521</v>
      </c>
      <c r="J59" s="239">
        <v>667.84683086295342</v>
      </c>
      <c r="K59" s="239">
        <v>745.39224584883164</v>
      </c>
      <c r="L59" s="239">
        <v>822.93766083470985</v>
      </c>
      <c r="M59" s="239">
        <v>822.93766083470985</v>
      </c>
      <c r="N59" s="239">
        <v>822.93766083470985</v>
      </c>
      <c r="O59" s="239">
        <v>822.93766083470985</v>
      </c>
      <c r="P59" s="239">
        <v>822.93766083470985</v>
      </c>
      <c r="Q59" s="240">
        <v>822.93766083470985</v>
      </c>
      <c r="R59" s="18"/>
    </row>
    <row r="60" spans="2:18" ht="15">
      <c r="B60" s="378" t="s">
        <v>140</v>
      </c>
      <c r="C60" s="242">
        <v>110.77580261821828</v>
      </c>
      <c r="D60" s="242">
        <v>202.98610304740282</v>
      </c>
      <c r="E60" s="242">
        <v>264.8654989509439</v>
      </c>
      <c r="F60" s="242">
        <v>326.74489485448498</v>
      </c>
      <c r="G60" s="242">
        <v>388.62429075802618</v>
      </c>
      <c r="H60" s="242">
        <v>450.5036866615672</v>
      </c>
      <c r="I60" s="242">
        <v>512.38308256510834</v>
      </c>
      <c r="J60" s="242">
        <v>574.26247846864942</v>
      </c>
      <c r="K60" s="242">
        <v>636.1418743721905</v>
      </c>
      <c r="L60" s="242">
        <v>698.02127027573169</v>
      </c>
      <c r="M60" s="242">
        <v>698.02127027573169</v>
      </c>
      <c r="N60" s="242">
        <v>698.02127027573169</v>
      </c>
      <c r="O60" s="242">
        <v>698.02127027573169</v>
      </c>
      <c r="P60" s="242">
        <v>698.02127027573169</v>
      </c>
      <c r="Q60" s="242">
        <v>698.02127027573169</v>
      </c>
      <c r="R60" s="18"/>
    </row>
    <row r="61" spans="2:18" ht="15">
      <c r="B61" s="378" t="s">
        <v>141</v>
      </c>
      <c r="C61" s="242">
        <v>2944.6558026216062</v>
      </c>
      <c r="D61" s="242">
        <v>3623.4395560049124</v>
      </c>
      <c r="E61" s="242">
        <v>4414.0147451154935</v>
      </c>
      <c r="F61" s="242">
        <v>5204.5899342260745</v>
      </c>
      <c r="G61" s="242">
        <v>5995.1651233366556</v>
      </c>
      <c r="H61" s="242">
        <v>6785.7403124472366</v>
      </c>
      <c r="I61" s="242">
        <v>7576.3155015578159</v>
      </c>
      <c r="J61" s="242">
        <v>8366.8906906683969</v>
      </c>
      <c r="K61" s="242">
        <v>9157.465879778978</v>
      </c>
      <c r="L61" s="242">
        <v>9948.041068889559</v>
      </c>
      <c r="M61" s="242">
        <v>9948.041068889559</v>
      </c>
      <c r="N61" s="242">
        <v>9948.041068889559</v>
      </c>
      <c r="O61" s="242">
        <v>9948.041068889559</v>
      </c>
      <c r="P61" s="242">
        <v>9948.041068889559</v>
      </c>
      <c r="Q61" s="243">
        <v>9948.041068889559</v>
      </c>
      <c r="R61" s="8"/>
    </row>
    <row r="62" spans="2:18" ht="15">
      <c r="B62" s="391" t="s">
        <v>212</v>
      </c>
      <c r="C62" s="390">
        <v>0</v>
      </c>
      <c r="D62" s="390">
        <v>0</v>
      </c>
      <c r="E62" s="390">
        <v>0</v>
      </c>
      <c r="F62" s="390">
        <v>0</v>
      </c>
      <c r="G62" s="390">
        <v>0</v>
      </c>
      <c r="H62" s="390">
        <v>0</v>
      </c>
      <c r="I62" s="390">
        <v>0</v>
      </c>
      <c r="J62" s="390">
        <v>0</v>
      </c>
      <c r="K62" s="390">
        <v>0</v>
      </c>
      <c r="L62" s="390">
        <v>0</v>
      </c>
      <c r="M62" s="390">
        <v>0</v>
      </c>
      <c r="N62" s="390">
        <v>0</v>
      </c>
      <c r="O62" s="390">
        <v>0</v>
      </c>
      <c r="P62" s="390">
        <v>0</v>
      </c>
      <c r="Q62" s="392">
        <v>0</v>
      </c>
      <c r="R62" s="8"/>
    </row>
    <row r="63" spans="2:18" ht="15">
      <c r="B63" s="379" t="s">
        <v>300</v>
      </c>
      <c r="C63" s="427">
        <v>0.0017125259214026312</v>
      </c>
      <c r="D63" s="427">
        <v>0.0030386151142152659</v>
      </c>
      <c r="E63" s="427">
        <v>0.004201796339003438</v>
      </c>
      <c r="F63" s="427">
        <v>0.0053649775637916114</v>
      </c>
      <c r="G63" s="427">
        <v>0.006528158788579784</v>
      </c>
      <c r="H63" s="427">
        <v>0.0076913400133679566</v>
      </c>
      <c r="I63" s="427">
        <v>0.0088545212381561291</v>
      </c>
      <c r="J63" s="427">
        <v>0.010017702462944301</v>
      </c>
      <c r="K63" s="427">
        <v>0.011180883687732474</v>
      </c>
      <c r="L63" s="427">
        <v>0.012344064912520648</v>
      </c>
      <c r="M63" s="427">
        <v>0.012344064912520648</v>
      </c>
      <c r="N63" s="427">
        <v>0.012344064912520648</v>
      </c>
      <c r="O63" s="427">
        <v>0.012344064912520648</v>
      </c>
      <c r="P63" s="427">
        <v>0.012344064912520648</v>
      </c>
      <c r="Q63" s="427">
        <v>0.012344064912520648</v>
      </c>
      <c r="R63" s="18"/>
    </row>
    <row r="64" spans="2:18" ht="15">
      <c r="B64" s="379" t="s">
        <v>301</v>
      </c>
      <c r="C64" s="427">
        <v>0.0016616370392732742</v>
      </c>
      <c r="D64" s="427">
        <v>0.0030447915457110426</v>
      </c>
      <c r="E64" s="427">
        <v>0.0039729824842641591</v>
      </c>
      <c r="F64" s="427">
        <v>0.0049011734228172751</v>
      </c>
      <c r="G64" s="427">
        <v>0.0058293643613703929</v>
      </c>
      <c r="H64" s="427">
        <v>0.0067575552999235081</v>
      </c>
      <c r="I64" s="427">
        <v>0.007685746238476625</v>
      </c>
      <c r="J64" s="427">
        <v>0.0086139371770297419</v>
      </c>
      <c r="K64" s="427">
        <v>0.0095421281155828579</v>
      </c>
      <c r="L64" s="427">
        <v>0.010470319054135976</v>
      </c>
      <c r="M64" s="427">
        <v>0.010470319054135976</v>
      </c>
      <c r="N64" s="427">
        <v>0.010470319054135976</v>
      </c>
      <c r="O64" s="427">
        <v>0.010470319054135976</v>
      </c>
      <c r="P64" s="427">
        <v>0.010470319054135976</v>
      </c>
      <c r="Q64" s="427">
        <v>0.010470319054135976</v>
      </c>
      <c r="R64" s="18"/>
    </row>
    <row r="65" spans="2:18" ht="15">
      <c r="B65" s="379" t="s">
        <v>302</v>
      </c>
      <c r="C65" s="427">
        <v>0.044169837039324096</v>
      </c>
      <c r="D65" s="427">
        <v>0.054351593340073688</v>
      </c>
      <c r="E65" s="427">
        <v>0.066210221176732406</v>
      </c>
      <c r="F65" s="427">
        <v>0.078068849013391117</v>
      </c>
      <c r="G65" s="427">
        <v>0.089927476850049842</v>
      </c>
      <c r="H65" s="427">
        <v>0.10178610468670855</v>
      </c>
      <c r="I65" s="427">
        <v>0.11364473252336724</v>
      </c>
      <c r="J65" s="427">
        <v>0.12550336036002596</v>
      </c>
      <c r="K65" s="427">
        <v>0.13736198819668469</v>
      </c>
      <c r="L65" s="427">
        <v>0.14922061603334338</v>
      </c>
      <c r="M65" s="427">
        <v>0.14922061603334338</v>
      </c>
      <c r="N65" s="427">
        <v>0.14922061603334338</v>
      </c>
      <c r="O65" s="427">
        <v>0.14922061603334338</v>
      </c>
      <c r="P65" s="427">
        <v>0.14922061603334338</v>
      </c>
      <c r="Q65" s="427">
        <v>0.14922061603334338</v>
      </c>
      <c r="R65" s="18"/>
    </row>
    <row r="66" spans="2:17" s="10" customFormat="1" ht="15">
      <c r="B66" s="131" t="s">
        <v>303</v>
      </c>
      <c r="C66" s="444">
        <v>0.047544000000000003</v>
      </c>
      <c r="D66" s="444">
        <v>0.060434999999999996</v>
      </c>
      <c r="E66" s="444">
        <v>0.074385000000000007</v>
      </c>
      <c r="F66" s="444">
        <v>0.088334999999999997</v>
      </c>
      <c r="G66" s="444">
        <v>0.10228500000000002</v>
      </c>
      <c r="H66" s="444">
        <v>0.11623500000000002</v>
      </c>
      <c r="I66" s="444">
        <v>0.130185</v>
      </c>
      <c r="J66" s="444">
        <v>0.14413500000000001</v>
      </c>
      <c r="K66" s="444">
        <v>0.15808500000000003</v>
      </c>
      <c r="L66" s="444">
        <v>0.17203499999999999</v>
      </c>
      <c r="M66" s="444">
        <v>0.17203499999999999</v>
      </c>
      <c r="N66" s="444">
        <v>0.17203499999999999</v>
      </c>
      <c r="O66" s="444">
        <v>0.17203499999999999</v>
      </c>
      <c r="P66" s="444">
        <v>0.17203499999999999</v>
      </c>
      <c r="Q66" s="445">
        <v>0.17203499999999999</v>
      </c>
    </row>
    <row r="67" spans="1:18" ht="15">
      <c r="A67" s="19"/>
      <c r="B67" s="153"/>
      <c r="C67" s="18"/>
      <c r="R67" s="18"/>
    </row>
    <row r="69" spans="2:17" ht="15">
      <c r="B69" s="237" t="s">
        <v>200</v>
      </c>
      <c r="C69" s="446">
        <v>3.5678925689002448</v>
      </c>
      <c r="D69" s="446">
        <v>4.7906569265983316</v>
      </c>
      <c r="E69" s="446">
        <v>6.0038203918968565</v>
      </c>
      <c r="F69" s="446">
        <v>7.2169838571953822</v>
      </c>
      <c r="G69" s="446">
        <v>8.430147322493907</v>
      </c>
      <c r="H69" s="446">
        <v>9.6433107877924336</v>
      </c>
      <c r="I69" s="446">
        <v>10.856474253090958</v>
      </c>
      <c r="J69" s="446">
        <v>12.069637718389487</v>
      </c>
      <c r="K69" s="446">
        <v>13.282801183688008</v>
      </c>
      <c r="L69" s="446">
        <v>14.495964648986536</v>
      </c>
      <c r="M69" s="446">
        <v>14.495964648986536</v>
      </c>
      <c r="N69" s="446">
        <v>14.495964648986536</v>
      </c>
      <c r="O69" s="446">
        <v>14.495964648986536</v>
      </c>
      <c r="P69" s="446">
        <v>14.495964648986536</v>
      </c>
      <c r="Q69" s="446">
        <v>14.495964648986536</v>
      </c>
    </row>
    <row r="70" spans="2:17" ht="15">
      <c r="B70" s="113" t="s">
        <v>212</v>
      </c>
      <c r="C70" s="236">
        <v>0</v>
      </c>
      <c r="D70" s="384">
        <v>0</v>
      </c>
      <c r="E70" s="384">
        <v>0</v>
      </c>
      <c r="F70" s="384">
        <v>0</v>
      </c>
      <c r="G70" s="384">
        <v>0</v>
      </c>
      <c r="H70" s="384">
        <v>0</v>
      </c>
      <c r="I70" s="384">
        <v>0</v>
      </c>
      <c r="J70" s="384">
        <v>0</v>
      </c>
      <c r="K70" s="384">
        <v>0</v>
      </c>
      <c r="L70" s="384">
        <v>0</v>
      </c>
      <c r="M70" s="384">
        <v>0</v>
      </c>
      <c r="N70" s="384">
        <v>0</v>
      </c>
      <c r="O70" s="384">
        <v>0</v>
      </c>
      <c r="P70" s="384">
        <v>0</v>
      </c>
      <c r="Q70" s="384">
        <v>0</v>
      </c>
    </row>
    <row r="71" spans="2:17" ht="15">
      <c r="B71" s="113" t="s">
        <v>212</v>
      </c>
      <c r="C71" s="236">
        <v>0</v>
      </c>
      <c r="D71" s="384">
        <v>0</v>
      </c>
      <c r="E71" s="384">
        <v>0</v>
      </c>
      <c r="F71" s="384">
        <v>0</v>
      </c>
      <c r="G71" s="384">
        <v>-6.93889390390723E-16</v>
      </c>
      <c r="H71" s="384">
        <v>-6.93889390390723E-16</v>
      </c>
      <c r="I71" s="384">
        <v>-6.93889390390723E-16</v>
      </c>
      <c r="J71" s="384">
        <v>-6.93889390390723E-16</v>
      </c>
      <c r="K71" s="384">
        <v>-6.93889390390723E-16</v>
      </c>
      <c r="L71" s="384">
        <v>-6.93889390390723E-16</v>
      </c>
      <c r="M71" s="384">
        <v>-6.93889390390723E-16</v>
      </c>
      <c r="N71" s="384">
        <v>-6.93889390390723E-16</v>
      </c>
      <c r="O71" s="384">
        <v>-6.93889390390723E-16</v>
      </c>
      <c r="P71" s="384">
        <v>-6.93889390390723E-16</v>
      </c>
      <c r="Q71" s="384">
        <v>-6.93889390390723E-16</v>
      </c>
    </row>
    <row r="72" spans="2:17" ht="15">
      <c r="B72" s="113"/>
      <c r="C72" s="236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</row>
    <row r="73" spans="2:17" ht="15">
      <c r="B73" s="113"/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</row>
    <row r="74" ht="15">
      <c r="B74" s="10" t="s">
        <v>79</v>
      </c>
    </row>
    <row r="75" spans="2:17" ht="15">
      <c r="B75" s="1" t="s">
        <v>32</v>
      </c>
      <c r="D75" s="384">
        <v>0.11772585070448666</v>
      </c>
      <c r="E75" s="384">
        <v>0.13097667098578197</v>
      </c>
      <c r="F75" s="384">
        <v>0.1309766709857817</v>
      </c>
      <c r="G75" s="384">
        <v>0.13097667098578192</v>
      </c>
      <c r="H75" s="384">
        <v>0.13097667098578192</v>
      </c>
      <c r="I75" s="384">
        <v>0.13097667098578181</v>
      </c>
      <c r="J75" s="384">
        <v>0.13097667098578181</v>
      </c>
      <c r="K75" s="384">
        <v>0.13097667098578181</v>
      </c>
      <c r="L75" s="384">
        <v>0.13097667098578203</v>
      </c>
      <c r="M75" s="384">
        <v>0</v>
      </c>
      <c r="N75" s="384">
        <v>0</v>
      </c>
      <c r="O75" s="384">
        <v>0</v>
      </c>
      <c r="P75" s="384">
        <v>0</v>
      </c>
      <c r="Q75" s="384">
        <v>0</v>
      </c>
    </row>
    <row r="76" spans="2:17" ht="15">
      <c r="B76" s="1" t="s">
        <v>33</v>
      </c>
      <c r="D76" s="384">
        <v>0.13197687473713493</v>
      </c>
      <c r="E76" s="384">
        <v>0.12545064194063504</v>
      </c>
      <c r="F76" s="384">
        <v>0.12545064194063493</v>
      </c>
      <c r="G76" s="384">
        <v>0.12545064194063504</v>
      </c>
      <c r="H76" s="384">
        <v>0.12545064194063527</v>
      </c>
      <c r="I76" s="384">
        <v>0.12545064194063471</v>
      </c>
      <c r="J76" s="384">
        <v>0.12545064194063516</v>
      </c>
      <c r="K76" s="384">
        <v>0.12545064194063516</v>
      </c>
      <c r="L76" s="384">
        <v>0.12545064194063493</v>
      </c>
      <c r="M76" s="384">
        <v>0</v>
      </c>
      <c r="N76" s="384">
        <v>0</v>
      </c>
      <c r="O76" s="384">
        <v>0</v>
      </c>
      <c r="P76" s="384">
        <v>0</v>
      </c>
      <c r="Q76" s="384">
        <v>0</v>
      </c>
    </row>
    <row r="77" spans="2:17" ht="15">
      <c r="B77" s="1" t="s">
        <v>57</v>
      </c>
      <c r="D77" s="384">
        <v>0.65852123225646531</v>
      </c>
      <c r="E77" s="384">
        <v>0.60436727737210827</v>
      </c>
      <c r="F77" s="384">
        <v>0.60436727737210871</v>
      </c>
      <c r="G77" s="384">
        <v>0.60436727737210827</v>
      </c>
      <c r="H77" s="384">
        <v>0.60436727737211005</v>
      </c>
      <c r="I77" s="384">
        <v>0.60436727737210827</v>
      </c>
      <c r="J77" s="384">
        <v>0.60436727737210916</v>
      </c>
      <c r="K77" s="384">
        <v>0.60436727737210649</v>
      </c>
      <c r="L77" s="384">
        <v>0.60436727737210916</v>
      </c>
      <c r="M77" s="384">
        <v>0</v>
      </c>
      <c r="N77" s="384">
        <v>0</v>
      </c>
      <c r="O77" s="384">
        <v>0</v>
      </c>
      <c r="P77" s="384">
        <v>0</v>
      </c>
      <c r="Q77" s="384">
        <v>0</v>
      </c>
    </row>
    <row r="79" ht="15">
      <c r="B79" s="10" t="s">
        <v>281</v>
      </c>
    </row>
    <row r="80" spans="2:17" ht="15">
      <c r="B80" s="1" t="s">
        <v>32</v>
      </c>
      <c r="D80" s="384">
        <v>0.032356576304628293</v>
      </c>
      <c r="E80" s="384">
        <v>0.027296541239670111</v>
      </c>
      <c r="F80" s="384">
        <v>0.027296541239670138</v>
      </c>
      <c r="G80" s="384">
        <v>0.027296541239670111</v>
      </c>
      <c r="H80" s="384">
        <v>0.027296541239670152</v>
      </c>
      <c r="I80" s="384">
        <v>0.027296541239670125</v>
      </c>
      <c r="J80" s="384">
        <v>0.027296541239670125</v>
      </c>
      <c r="K80" s="384">
        <v>0.027296541239670097</v>
      </c>
      <c r="L80" s="384">
        <v>0.027296541239670125</v>
      </c>
      <c r="M80" s="384">
        <v>0</v>
      </c>
      <c r="N80" s="384">
        <v>0</v>
      </c>
      <c r="O80" s="384">
        <v>0</v>
      </c>
      <c r="P80" s="384">
        <v>0</v>
      </c>
      <c r="Q80" s="384">
        <v>0</v>
      </c>
    </row>
    <row r="81" spans="2:17" ht="15">
      <c r="B81" s="1" t="s">
        <v>33</v>
      </c>
      <c r="D81" s="384">
        <v>0.033748969957081543</v>
      </c>
      <c r="E81" s="384">
        <v>0.020383342771663787</v>
      </c>
      <c r="F81" s="384">
        <v>0.020383342771663773</v>
      </c>
      <c r="G81" s="384">
        <v>0.020383342771663815</v>
      </c>
      <c r="H81" s="384">
        <v>0.020383342771663746</v>
      </c>
      <c r="I81" s="384">
        <v>0.020383342771663815</v>
      </c>
      <c r="J81" s="384">
        <v>0.020383342771663787</v>
      </c>
      <c r="K81" s="384">
        <v>0.020383342771663787</v>
      </c>
      <c r="L81" s="384">
        <v>0.020383342771663787</v>
      </c>
      <c r="M81" s="384">
        <v>0</v>
      </c>
      <c r="N81" s="384">
        <v>0</v>
      </c>
      <c r="O81" s="384">
        <v>0</v>
      </c>
      <c r="P81" s="384">
        <v>0</v>
      </c>
      <c r="Q81" s="384">
        <v>0</v>
      </c>
    </row>
    <row r="82" spans="2:17" ht="15">
      <c r="B82" s="1" t="s">
        <v>57</v>
      </c>
      <c r="D82" s="384">
        <v>0.24843485373829011</v>
      </c>
      <c r="E82" s="384">
        <v>0.30468899098866586</v>
      </c>
      <c r="F82" s="384">
        <v>0.30468899098866631</v>
      </c>
      <c r="G82" s="384">
        <v>0.30468899098866631</v>
      </c>
      <c r="H82" s="384">
        <v>0.30468899098866586</v>
      </c>
      <c r="I82" s="384">
        <v>0.30468899098866586</v>
      </c>
      <c r="J82" s="384">
        <v>0.30468899098866675</v>
      </c>
      <c r="K82" s="384">
        <v>0.30468899098866542</v>
      </c>
      <c r="L82" s="384">
        <v>0.30468899098866675</v>
      </c>
      <c r="M82" s="384">
        <v>0</v>
      </c>
      <c r="N82" s="384">
        <v>0</v>
      </c>
      <c r="O82" s="384">
        <v>0</v>
      </c>
      <c r="P82" s="384">
        <v>0</v>
      </c>
      <c r="Q82" s="384">
        <v>0</v>
      </c>
    </row>
  </sheetData>
  <sheetProtection algorithmName="SHA-512" hashValue="vXZMbDhCgJ44t8RC2Q7hWpnutJC+0DjcR9lgXA20V1vmeIK1FIl1fSDCOehzG+knNMPE3RQHHmyUpP/UNfAfOw==" saltValue="TEFgcmRXFrF4q+EzEdaZSQ==" spinCount="100000" sheet="1" objects="1" scenarios="1"/>
  <mergeCells count="2">
    <mergeCell ref="B21:B22"/>
    <mergeCell ref="M20:Q20"/>
  </mergeCells>
  <pageMargins left="0.7" right="0.7" top="0.75" bottom="0.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0.59999"/>
  </sheetPr>
  <dimension ref="B2:Z45"/>
  <sheetViews>
    <sheetView showGridLines="0" zoomScale="90" zoomScaleNormal="90" workbookViewId="0" topLeftCell="A22">
      <selection pane="topLeft" activeCell="A1" sqref="A1"/>
    </sheetView>
  </sheetViews>
  <sheetFormatPr defaultColWidth="9" defaultRowHeight="15"/>
  <cols>
    <col min="1" max="1" width="3.625" style="1" customWidth="1"/>
    <col min="2" max="2" width="11.5" style="1" customWidth="1"/>
    <col min="3" max="4" width="9" style="1"/>
    <col min="5" max="5" width="10" style="1" bestFit="1" customWidth="1"/>
    <col min="6" max="16384" width="9" style="1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94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ht="15">
      <c r="B6" s="71" t="s">
        <v>272</v>
      </c>
    </row>
    <row r="7" ht="15">
      <c r="B7" s="24" t="s">
        <v>342</v>
      </c>
    </row>
    <row r="10" ht="15.75" thickBot="1">
      <c r="B10" s="1" t="s">
        <v>3</v>
      </c>
    </row>
    <row r="11" spans="2:9" ht="15.75" thickBot="1">
      <c r="B11" s="1" t="s">
        <v>95</v>
      </c>
      <c r="E11" s="440">
        <v>5025000</v>
      </c>
      <c r="F11" s="1" t="s">
        <v>67</v>
      </c>
      <c r="H11" s="475">
        <v>5.0250000000000004</v>
      </c>
      <c r="I11" s="1" t="s">
        <v>202</v>
      </c>
    </row>
    <row r="12" ht="15.75" thickTop="1"/>
    <row r="15" ht="15">
      <c r="B15" s="71" t="s">
        <v>273</v>
      </c>
    </row>
    <row r="16" ht="15">
      <c r="B16" s="24" t="s">
        <v>342</v>
      </c>
    </row>
    <row r="18" ht="15">
      <c r="H18" s="51" t="s">
        <v>39</v>
      </c>
    </row>
    <row r="19" spans="2:11" ht="15">
      <c r="B19" s="1" t="s">
        <v>96</v>
      </c>
      <c r="E19" s="17">
        <v>592000</v>
      </c>
      <c r="F19" s="1" t="s">
        <v>106</v>
      </c>
      <c r="H19" s="1" t="s">
        <v>99</v>
      </c>
      <c r="J19" s="145">
        <v>1480</v>
      </c>
      <c r="K19" s="1" t="s">
        <v>97</v>
      </c>
    </row>
    <row r="20" spans="2:12" ht="15">
      <c r="B20" s="1" t="s">
        <v>98</v>
      </c>
      <c r="E20" s="17">
        <v>494320</v>
      </c>
      <c r="F20" s="1" t="s">
        <v>106</v>
      </c>
      <c r="H20" s="1" t="s">
        <v>104</v>
      </c>
      <c r="J20" s="145">
        <v>400</v>
      </c>
      <c r="K20" s="1" t="s">
        <v>100</v>
      </c>
      <c r="L20" s="73" t="s">
        <v>107</v>
      </c>
    </row>
    <row r="21" spans="2:12" ht="15.75" thickBot="1">
      <c r="B21" s="8" t="s">
        <v>101</v>
      </c>
      <c r="C21" s="8"/>
      <c r="D21" s="8"/>
      <c r="E21" s="9">
        <v>370000</v>
      </c>
      <c r="F21" s="1" t="s">
        <v>106</v>
      </c>
      <c r="H21" s="1" t="s">
        <v>103</v>
      </c>
      <c r="J21" s="146">
        <v>334</v>
      </c>
      <c r="K21" s="1" t="s">
        <v>100</v>
      </c>
      <c r="L21" s="73" t="s">
        <v>107</v>
      </c>
    </row>
    <row r="22" spans="2:12" ht="15.75" thickBot="1">
      <c r="B22" s="74" t="s">
        <v>105</v>
      </c>
      <c r="C22" s="74"/>
      <c r="D22" s="74"/>
      <c r="E22" s="476">
        <v>1456320</v>
      </c>
      <c r="F22" s="1" t="s">
        <v>106</v>
      </c>
      <c r="H22" s="1" t="s">
        <v>102</v>
      </c>
      <c r="J22" s="146">
        <v>250</v>
      </c>
      <c r="K22" s="1" t="s">
        <v>100</v>
      </c>
      <c r="L22" s="73" t="s">
        <v>343</v>
      </c>
    </row>
    <row r="23" spans="5:6" ht="16.5" thickTop="1" thickBot="1">
      <c r="E23" s="475">
        <v>1.4563200000000001</v>
      </c>
      <c r="F23" s="1" t="s">
        <v>298</v>
      </c>
    </row>
    <row r="24" spans="5:10" ht="15">
      <c r="E24" s="17"/>
      <c r="J24" s="145">
        <v>1000000</v>
      </c>
    </row>
    <row r="26" ht="15">
      <c r="B26" s="71" t="s">
        <v>291</v>
      </c>
    </row>
    <row r="27" ht="15">
      <c r="B27" s="1" t="s">
        <v>295</v>
      </c>
    </row>
    <row r="29" spans="2:7" ht="15">
      <c r="B29" s="1" t="s">
        <v>294</v>
      </c>
      <c r="F29" s="146">
        <v>40</v>
      </c>
      <c r="G29" s="1" t="s">
        <v>97</v>
      </c>
    </row>
    <row r="31" spans="2:7" ht="15">
      <c r="B31" s="1" t="s">
        <v>292</v>
      </c>
      <c r="F31" s="17">
        <v>3395.2702702702704</v>
      </c>
      <c r="G31" s="1" t="s">
        <v>100</v>
      </c>
    </row>
    <row r="32" spans="2:7" ht="15">
      <c r="B32" s="1" t="s">
        <v>293</v>
      </c>
      <c r="F32" s="17">
        <v>984</v>
      </c>
      <c r="G32" s="1" t="s">
        <v>100</v>
      </c>
    </row>
    <row r="33" spans="2:7" ht="15">
      <c r="B33" s="1" t="s">
        <v>296</v>
      </c>
      <c r="F33" s="15">
        <v>4379.27027027027</v>
      </c>
      <c r="G33" s="1" t="s">
        <v>100</v>
      </c>
    </row>
    <row r="35" spans="2:7" ht="15.75" thickBot="1">
      <c r="B35" s="1" t="s">
        <v>297</v>
      </c>
      <c r="F35" s="15">
        <v>175170.8108108108</v>
      </c>
      <c r="G35" s="1" t="s">
        <v>67</v>
      </c>
    </row>
    <row r="36" spans="6:7" ht="15.75" thickBot="1">
      <c r="F36" s="477">
        <v>0.17517081081081079</v>
      </c>
      <c r="G36" s="1" t="s">
        <v>202</v>
      </c>
    </row>
    <row r="39" ht="15">
      <c r="B39" s="71" t="s">
        <v>323</v>
      </c>
    </row>
    <row r="40" ht="15.75" thickBot="1"/>
    <row r="41" spans="2:5" ht="15.75" thickBot="1">
      <c r="B41" s="10" t="s">
        <v>321</v>
      </c>
      <c r="C41" s="8"/>
      <c r="D41" s="485">
        <v>204312</v>
      </c>
      <c r="E41" s="1" t="s">
        <v>322</v>
      </c>
    </row>
    <row r="42" ht="15">
      <c r="B42" s="1" t="s">
        <v>354</v>
      </c>
    </row>
    <row r="43" ht="15.75" thickBot="1"/>
    <row r="44" spans="2:5" ht="15.75" thickBot="1">
      <c r="B44" s="1" t="s">
        <v>324</v>
      </c>
      <c r="D44" s="485">
        <v>157841</v>
      </c>
      <c r="E44" s="1" t="s">
        <v>322</v>
      </c>
    </row>
    <row r="45" ht="15">
      <c r="B45" s="1" t="s">
        <v>172</v>
      </c>
    </row>
  </sheetData>
  <sheetProtection algorithmName="SHA-512" hashValue="F0lqLcWBiHyJhzyLsQBFAVbohj7ECfUKizRMSdde30puYuUZQzDFh6b0+tUsAv9XzmCi/hfq8MrXXn4QBrQlzA==" saltValue="o62bVjqvFgRWTyLVVYNWeA==" spinCount="100000" sheet="1" objects="1" scenarios="1"/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6" tint="0.59999"/>
  </sheetPr>
  <dimension ref="B2:Z66"/>
  <sheetViews>
    <sheetView showGridLines="0" tabSelected="1" zoomScale="70" zoomScaleNormal="70" workbookViewId="0" topLeftCell="A1"/>
  </sheetViews>
  <sheetFormatPr defaultColWidth="9" defaultRowHeight="15"/>
  <cols>
    <col min="1" max="1" width="3.625" style="1" customWidth="1"/>
    <col min="2" max="2" width="38.125" style="1" customWidth="1"/>
    <col min="3" max="4" width="9" style="1"/>
    <col min="5" max="5" width="11.375" style="1" customWidth="1"/>
    <col min="6" max="6" width="10" style="1" customWidth="1"/>
    <col min="7" max="7" width="11.375" style="1" customWidth="1"/>
    <col min="8" max="8" width="9.875" style="1" customWidth="1"/>
    <col min="9" max="10" width="10" style="1" customWidth="1"/>
    <col min="11" max="11" width="9" style="1"/>
    <col min="12" max="12" width="11.25" style="1" customWidth="1"/>
    <col min="13" max="13" width="11.5" style="1" customWidth="1"/>
    <col min="14" max="16384" width="9" style="1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130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ht="15">
      <c r="B6" s="35" t="s">
        <v>157</v>
      </c>
    </row>
    <row r="7" ht="15">
      <c r="B7" s="389" t="s">
        <v>269</v>
      </c>
    </row>
    <row r="8" ht="15">
      <c r="B8" s="389" t="s">
        <v>270</v>
      </c>
    </row>
    <row r="9" ht="15">
      <c r="B9" s="389" t="s">
        <v>319</v>
      </c>
    </row>
    <row r="11" spans="2:17" ht="15">
      <c r="B11" s="508" t="s">
        <v>126</v>
      </c>
      <c r="C11" s="49">
        <v>1</v>
      </c>
      <c r="D11" s="49">
        <v>2</v>
      </c>
      <c r="E11" s="49">
        <v>3</v>
      </c>
      <c r="F11" s="49">
        <v>4</v>
      </c>
      <c r="G11" s="49">
        <v>5</v>
      </c>
      <c r="H11" s="49">
        <v>6</v>
      </c>
      <c r="I11" s="49">
        <v>7</v>
      </c>
      <c r="J11" s="49">
        <v>8</v>
      </c>
      <c r="K11" s="49">
        <v>9</v>
      </c>
      <c r="L11" s="49">
        <v>10</v>
      </c>
      <c r="M11" s="49">
        <v>11</v>
      </c>
      <c r="N11" s="49">
        <v>12</v>
      </c>
      <c r="O11" s="49">
        <v>13</v>
      </c>
      <c r="P11" s="49">
        <v>14</v>
      </c>
      <c r="Q11" s="50">
        <v>15</v>
      </c>
    </row>
    <row r="12" spans="2:17" ht="15">
      <c r="B12" s="509"/>
      <c r="C12" s="51">
        <v>2021</v>
      </c>
      <c r="D12" s="51">
        <v>2022</v>
      </c>
      <c r="E12" s="51">
        <v>2023</v>
      </c>
      <c r="F12" s="51"/>
      <c r="G12" s="51">
        <v>2025</v>
      </c>
      <c r="H12" s="51">
        <v>2026</v>
      </c>
      <c r="I12" s="51">
        <v>2027</v>
      </c>
      <c r="J12" s="51">
        <v>2028</v>
      </c>
      <c r="K12" s="51">
        <v>2029</v>
      </c>
      <c r="L12" s="51">
        <v>2030</v>
      </c>
      <c r="M12" s="51">
        <v>2031</v>
      </c>
      <c r="N12" s="51">
        <v>2032</v>
      </c>
      <c r="O12" s="51">
        <v>2033</v>
      </c>
      <c r="P12" s="51">
        <v>2034</v>
      </c>
      <c r="Q12" s="52">
        <v>2035</v>
      </c>
    </row>
    <row r="13" spans="2:17" ht="15">
      <c r="B13" s="53" t="s">
        <v>127</v>
      </c>
      <c r="C13" s="435">
        <v>7.0566209999999998</v>
      </c>
      <c r="D13" s="435">
        <v>7.8882570000000003</v>
      </c>
      <c r="E13" s="435">
        <v>7.8882570000000003</v>
      </c>
      <c r="F13" s="435">
        <v>7.8882570000000003</v>
      </c>
      <c r="G13" s="435">
        <v>7.8882570000000003</v>
      </c>
      <c r="H13" s="435">
        <v>7.8882570000000003</v>
      </c>
      <c r="I13" s="435">
        <v>7.8882570000000003</v>
      </c>
      <c r="J13" s="435">
        <v>11.713195000000001</v>
      </c>
      <c r="K13" s="435">
        <v>11.713195000000001</v>
      </c>
      <c r="L13" s="435">
        <v>11.713195000000001</v>
      </c>
      <c r="M13" s="432">
        <v>11.713195000000001</v>
      </c>
      <c r="N13" s="432">
        <v>11.713195000000001</v>
      </c>
      <c r="O13" s="432">
        <v>11.713195000000001</v>
      </c>
      <c r="P13" s="432">
        <v>11.713195000000001</v>
      </c>
      <c r="Q13" s="433">
        <v>11.713195000000001</v>
      </c>
    </row>
    <row r="14" spans="2:17" ht="15">
      <c r="B14" s="54" t="s">
        <v>260</v>
      </c>
      <c r="C14" s="436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436"/>
      <c r="Q14" s="437"/>
    </row>
    <row r="15" spans="2:17" ht="15">
      <c r="B15" s="131" t="s">
        <v>127</v>
      </c>
      <c r="C15" s="132">
        <v>7.0566209999999998</v>
      </c>
      <c r="D15" s="132">
        <v>7.8882570000000003</v>
      </c>
      <c r="E15" s="132">
        <v>7.8882570000000003</v>
      </c>
      <c r="F15" s="132">
        <v>7.8882570000000003</v>
      </c>
      <c r="G15" s="132">
        <v>7.8882570000000003</v>
      </c>
      <c r="H15" s="132">
        <v>7.8882570000000003</v>
      </c>
      <c r="I15" s="132">
        <v>7.8882570000000003</v>
      </c>
      <c r="J15" s="132">
        <v>11.713195000000001</v>
      </c>
      <c r="K15" s="132">
        <v>11.713195000000001</v>
      </c>
      <c r="L15" s="132">
        <v>11.713195000000001</v>
      </c>
      <c r="M15" s="132">
        <v>11.713195000000001</v>
      </c>
      <c r="N15" s="132">
        <v>11.713195000000001</v>
      </c>
      <c r="O15" s="132">
        <v>11.713195000000001</v>
      </c>
      <c r="P15" s="132">
        <v>11.713195000000001</v>
      </c>
      <c r="Q15" s="430">
        <v>11.713195000000001</v>
      </c>
    </row>
    <row r="16" spans="2:17" ht="15">
      <c r="B16" s="53" t="s">
        <v>264</v>
      </c>
      <c r="C16" s="432">
        <v>2.2504690000000003</v>
      </c>
      <c r="D16" s="432">
        <v>2.8048930000000003</v>
      </c>
      <c r="E16" s="432">
        <v>2.8048930000000003</v>
      </c>
      <c r="F16" s="432">
        <v>2.8048930000000003</v>
      </c>
      <c r="G16" s="432">
        <v>2.8048930000000003</v>
      </c>
      <c r="H16" s="432">
        <v>2.8048930000000003</v>
      </c>
      <c r="I16" s="432">
        <v>2.8048930000000003</v>
      </c>
      <c r="J16" s="432">
        <v>5.1611950000000011</v>
      </c>
      <c r="K16" s="432">
        <v>5.1611950000000011</v>
      </c>
      <c r="L16" s="435">
        <v>5.1611950000000011</v>
      </c>
      <c r="M16" s="432">
        <v>5.1611950000000011</v>
      </c>
      <c r="N16" s="432">
        <v>5.1611950000000011</v>
      </c>
      <c r="O16" s="432">
        <v>5.1611950000000011</v>
      </c>
      <c r="P16" s="432">
        <v>5.1611950000000011</v>
      </c>
      <c r="Q16" s="433">
        <v>5.1611950000000011</v>
      </c>
    </row>
    <row r="17" spans="2:17" ht="15">
      <c r="B17" s="47" t="s">
        <v>263</v>
      </c>
      <c r="C17" s="434">
        <v>-2.2504690000000003</v>
      </c>
      <c r="D17" s="434">
        <v>-2.8048930000000003</v>
      </c>
      <c r="E17" s="434">
        <v>-2.8048930000000003</v>
      </c>
      <c r="F17" s="434">
        <v>-2.8048930000000003</v>
      </c>
      <c r="G17" s="434">
        <v>-2.8048930000000003</v>
      </c>
      <c r="H17" s="434">
        <v>-2.8048930000000003</v>
      </c>
      <c r="I17" s="434">
        <v>-2.8048930000000003</v>
      </c>
      <c r="J17" s="434">
        <v>-5.1611950000000011</v>
      </c>
      <c r="K17" s="434">
        <v>-5.1611950000000011</v>
      </c>
      <c r="L17" s="434">
        <v>-5.1611950000000011</v>
      </c>
      <c r="M17" s="434">
        <v>-5.1611950000000011</v>
      </c>
      <c r="N17" s="434">
        <v>-5.1611950000000011</v>
      </c>
      <c r="O17" s="434">
        <v>-5.1611950000000011</v>
      </c>
      <c r="P17" s="434">
        <v>-5.1611950000000011</v>
      </c>
      <c r="Q17" s="434">
        <v>-5.1611950000000011</v>
      </c>
    </row>
    <row r="18" spans="2:17" ht="15">
      <c r="B18" s="438" t="s">
        <v>266</v>
      </c>
      <c r="C18" s="439">
        <v>0</v>
      </c>
      <c r="D18" s="439">
        <v>0</v>
      </c>
      <c r="E18" s="439">
        <v>0</v>
      </c>
      <c r="F18" s="439">
        <v>0</v>
      </c>
      <c r="G18" s="439">
        <v>0</v>
      </c>
      <c r="H18" s="439">
        <v>0</v>
      </c>
      <c r="I18" s="439">
        <v>0</v>
      </c>
      <c r="J18" s="439">
        <v>0</v>
      </c>
      <c r="K18" s="439">
        <v>0</v>
      </c>
      <c r="L18" s="439">
        <v>0</v>
      </c>
      <c r="M18" s="439">
        <v>0</v>
      </c>
      <c r="N18" s="439">
        <v>0</v>
      </c>
      <c r="O18" s="439">
        <v>0</v>
      </c>
      <c r="P18" s="439">
        <v>0</v>
      </c>
      <c r="Q18" s="430">
        <v>0</v>
      </c>
    </row>
    <row r="20" spans="3:17" ht="15">
      <c r="C20" s="113" t="s">
        <v>185</v>
      </c>
      <c r="D20" s="56">
        <v>0.83163600000000049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3.8249380000000004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</row>
    <row r="21" spans="3:17" ht="15">
      <c r="C21" s="113" t="s">
        <v>267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</row>
    <row r="22" spans="3:17" ht="15">
      <c r="C22" s="113" t="s">
        <v>268</v>
      </c>
      <c r="D22" s="56">
        <v>0.55442400000000003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2.3563020000000008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</row>
    <row r="23" spans="3:17" ht="15">
      <c r="C23" s="113" t="s">
        <v>184</v>
      </c>
      <c r="D23" s="56">
        <v>-0.55442400000000003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-2.3563020000000008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</row>
    <row r="26" ht="15">
      <c r="B26" s="71" t="s">
        <v>152</v>
      </c>
    </row>
    <row r="27" ht="15">
      <c r="B27" s="1" t="s">
        <v>108</v>
      </c>
    </row>
    <row r="28" ht="15">
      <c r="B28" s="73" t="s">
        <v>109</v>
      </c>
    </row>
    <row r="29" spans="2:9" ht="15">
      <c r="B29" s="411" t="s">
        <v>345</v>
      </c>
      <c r="I29" s="40" t="s">
        <v>344</v>
      </c>
    </row>
    <row r="30" ht="15">
      <c r="I30" s="486" t="s">
        <v>256</v>
      </c>
    </row>
    <row r="31" spans="2:9" ht="15">
      <c r="B31" s="10" t="s">
        <v>110</v>
      </c>
      <c r="I31" s="486" t="s">
        <v>355</v>
      </c>
    </row>
    <row r="32" spans="2:9" ht="15">
      <c r="B32" s="1" t="s">
        <v>325</v>
      </c>
      <c r="I32" s="486" t="s">
        <v>257</v>
      </c>
    </row>
    <row r="33" spans="2:9" ht="15">
      <c r="B33" s="22" t="s">
        <v>326</v>
      </c>
      <c r="F33" s="190"/>
      <c r="I33" s="486" t="s">
        <v>258</v>
      </c>
    </row>
    <row r="34" spans="2:9" ht="15">
      <c r="B34" s="40" t="s">
        <v>327</v>
      </c>
      <c r="F34" s="190"/>
      <c r="I34" s="486" t="s">
        <v>259</v>
      </c>
    </row>
    <row r="35" ht="15">
      <c r="F35" s="191"/>
    </row>
    <row r="36" ht="15.75" thickBot="1">
      <c r="B36" s="46" t="s">
        <v>111</v>
      </c>
    </row>
    <row r="37" spans="2:14" ht="45.75" thickBot="1">
      <c r="B37" s="75" t="s">
        <v>112</v>
      </c>
      <c r="C37" s="76" t="s">
        <v>113</v>
      </c>
      <c r="D37" s="77" t="s">
        <v>114</v>
      </c>
      <c r="E37" s="77" t="s">
        <v>115</v>
      </c>
      <c r="F37" s="77" t="s">
        <v>116</v>
      </c>
      <c r="G37" s="192" t="s">
        <v>117</v>
      </c>
      <c r="H37" s="195" t="s">
        <v>182</v>
      </c>
      <c r="I37" s="78" t="s">
        <v>183</v>
      </c>
      <c r="J37" s="78" t="s">
        <v>184</v>
      </c>
      <c r="L37" s="424" t="s">
        <v>261</v>
      </c>
      <c r="M37" s="425" t="s">
        <v>262</v>
      </c>
      <c r="N37" s="431" t="s">
        <v>265</v>
      </c>
    </row>
    <row r="38" spans="2:16" ht="15">
      <c r="B38" s="79" t="s">
        <v>118</v>
      </c>
      <c r="C38" s="147">
        <v>1</v>
      </c>
      <c r="D38" s="147">
        <v>0.60</v>
      </c>
      <c r="E38" s="150">
        <v>794200</v>
      </c>
      <c r="F38" s="150">
        <v>22000</v>
      </c>
      <c r="G38" s="495">
        <v>250000</v>
      </c>
      <c r="H38" s="496">
        <v>639720</v>
      </c>
      <c r="I38" s="497">
        <v>426480</v>
      </c>
      <c r="J38" s="497">
        <v>554424</v>
      </c>
      <c r="K38" s="17"/>
      <c r="L38" s="428">
        <v>0.83163600000000004</v>
      </c>
      <c r="M38" s="428">
        <v>0.55442400000000003</v>
      </c>
      <c r="N38" s="428">
        <v>0.55442400000000003</v>
      </c>
      <c r="P38" s="17"/>
    </row>
    <row r="39" spans="2:14" ht="15">
      <c r="B39" s="80" t="s">
        <v>119</v>
      </c>
      <c r="C39" s="148">
        <v>1</v>
      </c>
      <c r="D39" s="148">
        <v>0.60</v>
      </c>
      <c r="E39" s="151">
        <v>794200</v>
      </c>
      <c r="F39" s="151">
        <v>22000</v>
      </c>
      <c r="G39" s="498">
        <v>250000</v>
      </c>
      <c r="H39" s="499">
        <v>639720</v>
      </c>
      <c r="I39" s="497">
        <v>426480</v>
      </c>
      <c r="J39" s="497">
        <v>554424</v>
      </c>
      <c r="K39" s="17"/>
      <c r="L39" s="428">
        <v>0.83163600000000004</v>
      </c>
      <c r="M39" s="428">
        <v>0.55442400000000003</v>
      </c>
      <c r="N39" s="428">
        <v>0.55442400000000003</v>
      </c>
    </row>
    <row r="40" spans="2:14" ht="15">
      <c r="B40" s="80" t="s">
        <v>120</v>
      </c>
      <c r="C40" s="148">
        <v>1</v>
      </c>
      <c r="D40" s="148">
        <v>0.60</v>
      </c>
      <c r="E40" s="151">
        <v>794200</v>
      </c>
      <c r="F40" s="151">
        <v>22000</v>
      </c>
      <c r="G40" s="498">
        <v>250000</v>
      </c>
      <c r="H40" s="499">
        <v>639720</v>
      </c>
      <c r="I40" s="497">
        <v>426480</v>
      </c>
      <c r="J40" s="497">
        <v>554424</v>
      </c>
      <c r="K40" s="17"/>
      <c r="L40" s="428">
        <v>0.83163600000000004</v>
      </c>
      <c r="M40" s="428">
        <v>0.55442400000000003</v>
      </c>
      <c r="N40" s="428">
        <v>0.55442400000000003</v>
      </c>
    </row>
    <row r="41" spans="2:14" ht="15">
      <c r="B41" s="80" t="s">
        <v>121</v>
      </c>
      <c r="C41" s="148">
        <v>1</v>
      </c>
      <c r="D41" s="148">
        <v>0.40</v>
      </c>
      <c r="E41" s="151">
        <v>794200</v>
      </c>
      <c r="F41" s="151">
        <v>22000</v>
      </c>
      <c r="G41" s="498">
        <v>250000</v>
      </c>
      <c r="H41" s="499">
        <v>426480</v>
      </c>
      <c r="I41" s="497">
        <v>639720</v>
      </c>
      <c r="J41" s="497">
        <v>831636</v>
      </c>
      <c r="K41" s="17"/>
      <c r="L41" s="428">
        <v>0.55442400000000003</v>
      </c>
      <c r="M41" s="428">
        <v>0.83163600000000004</v>
      </c>
      <c r="N41" s="428">
        <v>0.83163600000000004</v>
      </c>
    </row>
    <row r="42" spans="2:14" ht="15">
      <c r="B42" s="80" t="s">
        <v>122</v>
      </c>
      <c r="C42" s="148">
        <v>2</v>
      </c>
      <c r="D42" s="148">
        <v>1</v>
      </c>
      <c r="E42" s="151">
        <v>525000</v>
      </c>
      <c r="F42" s="151"/>
      <c r="G42" s="498"/>
      <c r="H42" s="499">
        <v>1050000</v>
      </c>
      <c r="I42" s="497">
        <v>0</v>
      </c>
      <c r="J42" s="497">
        <v>0</v>
      </c>
      <c r="K42" s="17"/>
      <c r="L42" s="428">
        <v>1.365</v>
      </c>
      <c r="M42" s="428">
        <v>0</v>
      </c>
      <c r="N42" s="428">
        <v>0</v>
      </c>
    </row>
    <row r="43" spans="2:14" ht="15">
      <c r="B43" s="80" t="s">
        <v>123</v>
      </c>
      <c r="C43" s="148">
        <v>2</v>
      </c>
      <c r="D43" s="148">
        <v>1</v>
      </c>
      <c r="E43" s="151">
        <v>476900</v>
      </c>
      <c r="F43" s="151"/>
      <c r="G43" s="498"/>
      <c r="H43" s="499">
        <v>953800</v>
      </c>
      <c r="I43" s="497">
        <v>0</v>
      </c>
      <c r="J43" s="497">
        <v>0</v>
      </c>
      <c r="K43" s="17"/>
      <c r="L43" s="428">
        <v>1.23994</v>
      </c>
      <c r="M43" s="428">
        <v>0</v>
      </c>
      <c r="N43" s="428">
        <v>0</v>
      </c>
    </row>
    <row r="44" spans="2:14" ht="15">
      <c r="B44" s="80" t="s">
        <v>124</v>
      </c>
      <c r="C44" s="148">
        <v>2</v>
      </c>
      <c r="D44" s="148">
        <v>1</v>
      </c>
      <c r="E44" s="151">
        <v>490000</v>
      </c>
      <c r="F44" s="500"/>
      <c r="G44" s="501"/>
      <c r="H44" s="499">
        <v>980000</v>
      </c>
      <c r="I44" s="497">
        <v>0</v>
      </c>
      <c r="J44" s="497">
        <v>0</v>
      </c>
      <c r="K44" s="17"/>
      <c r="L44" s="428">
        <v>1.274</v>
      </c>
      <c r="M44" s="428">
        <v>0</v>
      </c>
      <c r="N44" s="428">
        <v>0</v>
      </c>
    </row>
    <row r="45" spans="2:14" ht="15">
      <c r="B45" s="198" t="s">
        <v>186</v>
      </c>
      <c r="C45" s="197">
        <v>1</v>
      </c>
      <c r="D45" s="197">
        <v>0.50</v>
      </c>
      <c r="E45" s="500">
        <v>476900</v>
      </c>
      <c r="F45" s="500"/>
      <c r="G45" s="501"/>
      <c r="H45" s="499">
        <v>238450</v>
      </c>
      <c r="I45" s="497">
        <v>238450</v>
      </c>
      <c r="J45" s="497">
        <v>309985</v>
      </c>
      <c r="K45" s="17"/>
      <c r="L45" s="428">
        <v>0.30998500000000001</v>
      </c>
      <c r="M45" s="428">
        <v>0.30998500000000001</v>
      </c>
      <c r="N45" s="428">
        <v>0.30998500000000001</v>
      </c>
    </row>
    <row r="46" spans="2:14" ht="15.75" thickBot="1">
      <c r="B46" s="199" t="s">
        <v>187</v>
      </c>
      <c r="C46" s="149">
        <v>1</v>
      </c>
      <c r="D46" s="149">
        <v>1</v>
      </c>
      <c r="E46" s="502">
        <v>500000</v>
      </c>
      <c r="F46" s="502"/>
      <c r="G46" s="503"/>
      <c r="H46" s="499">
        <v>500000</v>
      </c>
      <c r="I46" s="497">
        <v>0</v>
      </c>
      <c r="J46" s="497">
        <v>0</v>
      </c>
      <c r="K46" s="17"/>
      <c r="L46" s="428">
        <v>0.65</v>
      </c>
      <c r="M46" s="428">
        <v>0</v>
      </c>
      <c r="N46" s="428">
        <v>0</v>
      </c>
    </row>
    <row r="47" spans="5:14" ht="15">
      <c r="E47" s="113"/>
      <c r="F47" s="123" t="s">
        <v>72</v>
      </c>
      <c r="G47" s="167"/>
      <c r="H47" s="138">
        <v>6067890</v>
      </c>
      <c r="I47" s="135">
        <v>2157610</v>
      </c>
      <c r="J47" s="138">
        <v>2804893</v>
      </c>
      <c r="K47" s="162"/>
      <c r="L47" s="429">
        <v>7.8882570000000003</v>
      </c>
      <c r="M47" s="429">
        <v>2.8048930000000003</v>
      </c>
      <c r="N47" s="429">
        <v>2.8048930000000003</v>
      </c>
    </row>
    <row r="48" spans="4:14" ht="15.75" thickBot="1">
      <c r="D48" s="113" t="s">
        <v>188</v>
      </c>
      <c r="E48" s="81">
        <v>0.30</v>
      </c>
      <c r="F48" s="133" t="s">
        <v>125</v>
      </c>
      <c r="G48" s="193"/>
      <c r="H48" s="139">
        <v>1820367</v>
      </c>
      <c r="I48" s="136">
        <v>647283</v>
      </c>
      <c r="J48" s="200" t="s">
        <v>189</v>
      </c>
      <c r="K48" s="447" t="s">
        <v>60</v>
      </c>
      <c r="L48" s="235">
        <v>0</v>
      </c>
      <c r="M48" s="245">
        <v>0</v>
      </c>
      <c r="N48" s="245">
        <v>0</v>
      </c>
    </row>
    <row r="49" spans="6:12" ht="15.75" thickBot="1">
      <c r="F49" s="134" t="s">
        <v>129</v>
      </c>
      <c r="G49" s="194"/>
      <c r="H49" s="196">
        <v>7888257</v>
      </c>
      <c r="I49" s="137">
        <v>2804893</v>
      </c>
      <c r="J49" s="454">
        <v>2804893</v>
      </c>
      <c r="L49" s="426">
        <v>1000000</v>
      </c>
    </row>
    <row r="50" ht="15">
      <c r="L50" s="8"/>
    </row>
    <row r="52" ht="15.75" thickBot="1">
      <c r="B52" s="46" t="s">
        <v>328</v>
      </c>
    </row>
    <row r="53" spans="2:14" ht="45.75" thickBot="1">
      <c r="B53" s="75" t="s">
        <v>112</v>
      </c>
      <c r="C53" s="76" t="s">
        <v>113</v>
      </c>
      <c r="D53" s="77" t="s">
        <v>114</v>
      </c>
      <c r="E53" s="77" t="s">
        <v>115</v>
      </c>
      <c r="F53" s="77" t="s">
        <v>116</v>
      </c>
      <c r="G53" s="192" t="s">
        <v>117</v>
      </c>
      <c r="H53" s="195" t="s">
        <v>182</v>
      </c>
      <c r="I53" s="78" t="s">
        <v>183</v>
      </c>
      <c r="J53" s="78" t="s">
        <v>184</v>
      </c>
      <c r="L53" s="424" t="s">
        <v>261</v>
      </c>
      <c r="M53" s="425" t="s">
        <v>262</v>
      </c>
      <c r="N53" s="431" t="s">
        <v>265</v>
      </c>
    </row>
    <row r="54" spans="2:14" ht="15">
      <c r="B54" s="80" t="s">
        <v>315</v>
      </c>
      <c r="C54" s="148">
        <v>1</v>
      </c>
      <c r="D54" s="148">
        <v>0.60</v>
      </c>
      <c r="E54" s="504">
        <v>794200</v>
      </c>
      <c r="F54" s="504">
        <v>22000</v>
      </c>
      <c r="G54" s="504">
        <v>250000</v>
      </c>
      <c r="H54" s="499">
        <v>639720</v>
      </c>
      <c r="I54" s="497">
        <v>426480</v>
      </c>
      <c r="J54" s="497">
        <v>554424</v>
      </c>
      <c r="K54" s="17"/>
      <c r="L54" s="428">
        <v>0.83163600000000004</v>
      </c>
      <c r="M54" s="428">
        <v>0.55442400000000003</v>
      </c>
      <c r="N54" s="428">
        <v>0.55442400000000003</v>
      </c>
    </row>
    <row r="55" spans="2:14" ht="15">
      <c r="B55" s="80" t="s">
        <v>316</v>
      </c>
      <c r="C55" s="148">
        <v>1</v>
      </c>
      <c r="D55" s="148">
        <v>0.60</v>
      </c>
      <c r="E55" s="504">
        <v>794200</v>
      </c>
      <c r="F55" s="504">
        <v>22000</v>
      </c>
      <c r="G55" s="504">
        <v>250000</v>
      </c>
      <c r="H55" s="499">
        <v>639720</v>
      </c>
      <c r="I55" s="497">
        <v>426480</v>
      </c>
      <c r="J55" s="497">
        <v>554424</v>
      </c>
      <c r="K55" s="17"/>
      <c r="L55" s="428">
        <v>0.83163600000000004</v>
      </c>
      <c r="M55" s="428">
        <v>0.55442400000000003</v>
      </c>
      <c r="N55" s="428">
        <v>0.55442400000000003</v>
      </c>
    </row>
    <row r="56" spans="2:14" ht="15">
      <c r="B56" s="80" t="s">
        <v>317</v>
      </c>
      <c r="C56" s="148">
        <v>1</v>
      </c>
      <c r="D56" s="148">
        <v>0.60</v>
      </c>
      <c r="E56" s="504">
        <v>794200</v>
      </c>
      <c r="F56" s="504">
        <v>22000</v>
      </c>
      <c r="G56" s="504">
        <v>250000</v>
      </c>
      <c r="H56" s="499">
        <v>639720</v>
      </c>
      <c r="I56" s="497">
        <v>426480</v>
      </c>
      <c r="J56" s="497">
        <v>554424</v>
      </c>
      <c r="K56" s="17"/>
      <c r="L56" s="428">
        <v>0.83163600000000004</v>
      </c>
      <c r="M56" s="428">
        <v>0.55442400000000003</v>
      </c>
      <c r="N56" s="428">
        <v>0.55442400000000003</v>
      </c>
    </row>
    <row r="57" spans="2:14" ht="15">
      <c r="B57" s="80" t="s">
        <v>121</v>
      </c>
      <c r="C57" s="148">
        <v>1</v>
      </c>
      <c r="D57" s="148">
        <v>0.50</v>
      </c>
      <c r="E57" s="504">
        <v>794200</v>
      </c>
      <c r="F57" s="504">
        <v>22000</v>
      </c>
      <c r="G57" s="504">
        <v>250000</v>
      </c>
      <c r="H57" s="499">
        <v>533100</v>
      </c>
      <c r="I57" s="497">
        <v>533100</v>
      </c>
      <c r="J57" s="497">
        <v>693030</v>
      </c>
      <c r="K57" s="17"/>
      <c r="L57" s="428">
        <v>0.69303000000000003</v>
      </c>
      <c r="M57" s="428">
        <v>0.69303000000000003</v>
      </c>
      <c r="N57" s="428">
        <v>0.69303000000000003</v>
      </c>
    </row>
    <row r="58" spans="2:14" ht="15.75" thickBot="1">
      <c r="B58" s="489" t="s">
        <v>318</v>
      </c>
      <c r="C58" s="149">
        <v>1</v>
      </c>
      <c r="D58" s="149">
        <v>1</v>
      </c>
      <c r="E58" s="505">
        <v>490000</v>
      </c>
      <c r="F58" s="505">
        <v>0</v>
      </c>
      <c r="G58" s="505">
        <v>0</v>
      </c>
      <c r="H58" s="506">
        <v>490000</v>
      </c>
      <c r="I58" s="507">
        <v>0</v>
      </c>
      <c r="J58" s="507">
        <v>0</v>
      </c>
      <c r="K58" s="17"/>
      <c r="L58" s="428">
        <v>0.63700000000000001</v>
      </c>
      <c r="M58" s="428">
        <v>0</v>
      </c>
      <c r="N58" s="428">
        <v>0</v>
      </c>
    </row>
    <row r="59" spans="5:14" ht="15">
      <c r="E59" s="113"/>
      <c r="F59" s="487" t="s">
        <v>72</v>
      </c>
      <c r="G59" s="167"/>
      <c r="H59" s="488">
        <v>2942260</v>
      </c>
      <c r="I59" s="488">
        <v>1812540</v>
      </c>
      <c r="J59" s="488">
        <v>2356302</v>
      </c>
      <c r="K59" s="162"/>
      <c r="L59" s="429">
        <v>3.8249379999999999</v>
      </c>
      <c r="M59" s="429">
        <v>2.3563020000000003</v>
      </c>
      <c r="N59" s="429">
        <v>2.3563020000000003</v>
      </c>
    </row>
    <row r="60" spans="4:15" ht="15.75" thickBot="1">
      <c r="D60" s="113" t="s">
        <v>188</v>
      </c>
      <c r="E60" s="480">
        <v>0.30</v>
      </c>
      <c r="F60" s="133" t="s">
        <v>125</v>
      </c>
      <c r="G60" s="193"/>
      <c r="H60" s="139">
        <v>882678</v>
      </c>
      <c r="I60" s="136">
        <v>543762</v>
      </c>
      <c r="J60" s="200" t="s">
        <v>189</v>
      </c>
      <c r="K60" s="447"/>
      <c r="L60" s="309"/>
      <c r="M60" s="481"/>
      <c r="N60" s="481"/>
      <c r="O60" s="162"/>
    </row>
    <row r="61" spans="6:15" ht="15.75" thickBot="1">
      <c r="F61" s="134" t="s">
        <v>129</v>
      </c>
      <c r="G61" s="194"/>
      <c r="H61" s="196">
        <v>3824938</v>
      </c>
      <c r="I61" s="137">
        <v>2356302</v>
      </c>
      <c r="J61" s="454">
        <v>2356302</v>
      </c>
      <c r="K61" s="162"/>
      <c r="L61" s="482"/>
      <c r="M61" s="162"/>
      <c r="N61" s="162"/>
      <c r="O61" s="162"/>
    </row>
    <row r="62" spans="11:14" ht="15">
      <c r="K62" s="17"/>
      <c r="L62" s="428"/>
      <c r="M62" s="428"/>
      <c r="N62" s="428"/>
    </row>
    <row r="63" spans="11:14" ht="15">
      <c r="K63" s="17"/>
      <c r="L63" s="428"/>
      <c r="M63" s="428"/>
      <c r="N63" s="428"/>
    </row>
    <row r="64" spans="11:14" ht="15">
      <c r="K64" s="17"/>
      <c r="L64" s="428"/>
      <c r="M64" s="428"/>
      <c r="N64" s="428"/>
    </row>
    <row r="65" spans="11:14" ht="15">
      <c r="K65" s="17"/>
      <c r="L65" s="428"/>
      <c r="M65" s="428"/>
      <c r="N65" s="428"/>
    </row>
    <row r="66" spans="11:14" ht="15">
      <c r="K66" s="17"/>
      <c r="L66" s="428"/>
      <c r="M66" s="428"/>
      <c r="N66" s="428"/>
    </row>
  </sheetData>
  <sheetProtection algorithmName="SHA-512" hashValue="v2QDf727rfO/8GV3vAAmsAwNPN7b1NYCqVDnX2VYakIYtpNSik82C3PfyV68Lh6SqxwHhlJg9rX3Mf+yIfFsjg==" saltValue="IgajpDCmKt/5PaKnzBeAvw==" spinCount="100000" sheet="1" objects="1" scenarios="1"/>
  <mergeCells count="1">
    <mergeCell ref="B11:B12"/>
  </mergeCells>
  <pageMargins left="0.7" right="0.7" top="0.75" bottom="0.75" header="0.3" footer="0.3"/>
  <pageSetup orientation="portrait" paperSize="9" r:id="rId4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6" tint="0.59999"/>
  </sheetPr>
  <dimension ref="B2:Z32"/>
  <sheetViews>
    <sheetView showGridLines="0" zoomScale="90" zoomScaleNormal="90" workbookViewId="0" topLeftCell="A37">
      <selection pane="topLeft" activeCell="A1" sqref="A1"/>
    </sheetView>
  </sheetViews>
  <sheetFormatPr defaultColWidth="9" defaultRowHeight="15"/>
  <cols>
    <col min="1" max="1" width="3.625" style="1" customWidth="1"/>
    <col min="2" max="2" width="30.25" style="1" customWidth="1"/>
    <col min="3" max="12" width="9" style="1"/>
    <col min="13" max="13" width="9.25" style="1" customWidth="1"/>
    <col min="14" max="16384" width="9" style="1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131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5" ht="15">
      <c r="B6" s="35" t="s">
        <v>132</v>
      </c>
      <c r="C6" s="51"/>
      <c r="D6" s="51"/>
      <c r="E6" s="51"/>
    </row>
    <row r="7" ht="15">
      <c r="B7" s="1" t="s">
        <v>135</v>
      </c>
    </row>
    <row r="8" spans="2:16" ht="15">
      <c r="B8" s="73" t="s">
        <v>255</v>
      </c>
      <c r="L8" s="35" t="s">
        <v>136</v>
      </c>
      <c r="M8" s="51"/>
      <c r="N8" s="51"/>
      <c r="O8" s="51"/>
      <c r="P8" s="51"/>
    </row>
    <row r="10" spans="12:16" ht="15">
      <c r="L10" s="1" t="s">
        <v>69</v>
      </c>
      <c r="O10" s="151">
        <v>42753</v>
      </c>
      <c r="P10" s="1" t="s">
        <v>67</v>
      </c>
    </row>
    <row r="11" spans="12:16" ht="15">
      <c r="L11" s="1" t="s">
        <v>251</v>
      </c>
      <c r="O11" s="415">
        <v>0.042752999999999999</v>
      </c>
      <c r="P11" s="1" t="s">
        <v>202</v>
      </c>
    </row>
    <row r="12" spans="12:15" ht="15">
      <c r="L12" s="1" t="s">
        <v>137</v>
      </c>
      <c r="O12" s="144">
        <v>0.80</v>
      </c>
    </row>
    <row r="15" spans="12:17" ht="15" customHeight="1">
      <c r="L15" s="419"/>
      <c r="M15" s="510" t="s">
        <v>252</v>
      </c>
      <c r="N15" s="511"/>
      <c r="O15" s="511"/>
      <c r="P15" s="511"/>
      <c r="Q15" s="512"/>
    </row>
    <row r="16" spans="2:17" ht="14.45" customHeight="1">
      <c r="B16" s="513" t="s">
        <v>253</v>
      </c>
      <c r="C16" s="49">
        <v>1</v>
      </c>
      <c r="D16" s="49">
        <v>2</v>
      </c>
      <c r="E16" s="49">
        <v>3</v>
      </c>
      <c r="F16" s="49">
        <v>4</v>
      </c>
      <c r="G16" s="49">
        <v>5</v>
      </c>
      <c r="H16" s="49">
        <v>6</v>
      </c>
      <c r="I16" s="49">
        <v>7</v>
      </c>
      <c r="J16" s="49">
        <v>8</v>
      </c>
      <c r="K16" s="49">
        <v>9</v>
      </c>
      <c r="L16" s="418">
        <v>10</v>
      </c>
      <c r="M16" s="49">
        <v>11</v>
      </c>
      <c r="N16" s="49">
        <v>12</v>
      </c>
      <c r="O16" s="49">
        <v>13</v>
      </c>
      <c r="P16" s="49">
        <v>14</v>
      </c>
      <c r="Q16" s="50">
        <v>15</v>
      </c>
    </row>
    <row r="17" spans="2:17" ht="15">
      <c r="B17" s="514"/>
      <c r="C17" s="8">
        <v>2021</v>
      </c>
      <c r="D17" s="8">
        <v>2022</v>
      </c>
      <c r="E17" s="8">
        <v>2023</v>
      </c>
      <c r="F17" s="8">
        <v>2024</v>
      </c>
      <c r="G17" s="8">
        <v>2025</v>
      </c>
      <c r="H17" s="8">
        <v>2026</v>
      </c>
      <c r="I17" s="8">
        <v>2027</v>
      </c>
      <c r="J17" s="8">
        <v>2028</v>
      </c>
      <c r="K17" s="8">
        <v>2029</v>
      </c>
      <c r="L17" s="8">
        <v>2030</v>
      </c>
      <c r="M17" s="8">
        <v>2031</v>
      </c>
      <c r="N17" s="8">
        <v>2032</v>
      </c>
      <c r="O17" s="8">
        <v>2033</v>
      </c>
      <c r="P17" s="8">
        <v>2034</v>
      </c>
      <c r="Q17" s="19">
        <v>2035</v>
      </c>
    </row>
    <row r="18" spans="2:17" ht="15">
      <c r="B18" s="368" t="s">
        <v>197</v>
      </c>
      <c r="C18" s="369">
        <v>11.440722428658326</v>
      </c>
      <c r="D18" s="247">
        <v>16.94797809279823</v>
      </c>
      <c r="E18" s="247">
        <v>23.075111673402255</v>
      </c>
      <c r="F18" s="247">
        <v>29.202245254006272</v>
      </c>
      <c r="G18" s="247">
        <v>35.329378834610296</v>
      </c>
      <c r="H18" s="247">
        <v>41.45651241521432</v>
      </c>
      <c r="I18" s="247">
        <v>47.583645995818337</v>
      </c>
      <c r="J18" s="247">
        <v>53.710779576422354</v>
      </c>
      <c r="K18" s="247">
        <v>59.837913157026378</v>
      </c>
      <c r="L18" s="247">
        <v>65.965046737630402</v>
      </c>
      <c r="M18" s="247">
        <v>65.965046737630402</v>
      </c>
      <c r="N18" s="247">
        <v>65.965046737630402</v>
      </c>
      <c r="O18" s="247">
        <v>65.965046737630402</v>
      </c>
      <c r="P18" s="247">
        <v>65.965046737630402</v>
      </c>
      <c r="Q18" s="248">
        <v>65.965046737630402</v>
      </c>
    </row>
    <row r="19" spans="2:17" ht="15">
      <c r="B19" s="416" t="s">
        <v>198</v>
      </c>
      <c r="C19" s="370">
        <v>18.300421155618363</v>
      </c>
      <c r="D19" s="249">
        <v>24.474344610680461</v>
      </c>
      <c r="E19" s="249">
        <v>30.342968657677631</v>
      </c>
      <c r="F19" s="249">
        <v>36.2115927046748</v>
      </c>
      <c r="G19" s="249">
        <v>42.080216751671969</v>
      </c>
      <c r="H19" s="249">
        <v>47.948840798669153</v>
      </c>
      <c r="I19" s="249">
        <v>53.817464845666315</v>
      </c>
      <c r="J19" s="249">
        <v>59.686088892663491</v>
      </c>
      <c r="K19" s="249">
        <v>65.554712939660661</v>
      </c>
      <c r="L19" s="249">
        <v>71.42333698665783</v>
      </c>
      <c r="M19" s="249">
        <v>71.42333698665783</v>
      </c>
      <c r="N19" s="249">
        <v>71.42333698665783</v>
      </c>
      <c r="O19" s="249">
        <v>71.42333698665783</v>
      </c>
      <c r="P19" s="249">
        <v>71.42333698665783</v>
      </c>
      <c r="Q19" s="250">
        <v>71.42333698665783</v>
      </c>
    </row>
    <row r="20" spans="2:17" ht="15">
      <c r="B20" s="54" t="s">
        <v>142</v>
      </c>
      <c r="C20" s="420">
        <v>0.39130016479394353</v>
      </c>
      <c r="D20" s="44">
        <v>0.57966152592112219</v>
      </c>
      <c r="E20" s="44">
        <v>0.7892241994983733</v>
      </c>
      <c r="F20" s="44">
        <v>0.99878687307562408</v>
      </c>
      <c r="G20" s="44">
        <v>1.2083495466528751</v>
      </c>
      <c r="H20" s="44">
        <v>1.4179122202301262</v>
      </c>
      <c r="I20" s="44">
        <v>1.6274748938073771</v>
      </c>
      <c r="J20" s="44">
        <v>1.837037567384628</v>
      </c>
      <c r="K20" s="44">
        <v>2.0466002409618791</v>
      </c>
      <c r="L20" s="44">
        <v>2.25616291453913</v>
      </c>
      <c r="M20" s="44">
        <v>2.25616291453913</v>
      </c>
      <c r="N20" s="44">
        <v>2.25616291453913</v>
      </c>
      <c r="O20" s="44">
        <v>2.25616291453913</v>
      </c>
      <c r="P20" s="44">
        <v>2.25616291453913</v>
      </c>
      <c r="Q20" s="414">
        <v>2.25616291453913</v>
      </c>
    </row>
    <row r="21" spans="2:17" ht="15">
      <c r="B21" s="54" t="s">
        <v>143</v>
      </c>
      <c r="C21" s="421">
        <v>0.62591832453292151</v>
      </c>
      <c r="D21" s="422">
        <v>0.83708132411233738</v>
      </c>
      <c r="E21" s="422">
        <v>1.0378023512173535</v>
      </c>
      <c r="F21" s="422">
        <v>1.2385233783223695</v>
      </c>
      <c r="G21" s="422">
        <v>1.4392444054273854</v>
      </c>
      <c r="H21" s="422">
        <v>1.639965432532402</v>
      </c>
      <c r="I21" s="422">
        <v>1.8406864596374175</v>
      </c>
      <c r="J21" s="422">
        <v>2.0414074867424339</v>
      </c>
      <c r="K21" s="422">
        <v>2.24212851384745</v>
      </c>
      <c r="L21" s="422">
        <v>2.4428495409524658</v>
      </c>
      <c r="M21" s="422">
        <v>2.4428495409524658</v>
      </c>
      <c r="N21" s="422">
        <v>2.4428495409524658</v>
      </c>
      <c r="O21" s="422">
        <v>2.4428495409524658</v>
      </c>
      <c r="P21" s="422">
        <v>2.4428495409524658</v>
      </c>
      <c r="Q21" s="423">
        <v>2.4428495409524658</v>
      </c>
    </row>
    <row r="22" spans="2:18" ht="15.75" thickBot="1">
      <c r="B22" s="244" t="s">
        <v>144</v>
      </c>
      <c r="C22" s="455">
        <v>1.017218489326865</v>
      </c>
      <c r="D22" s="456">
        <v>1.4167428500334596</v>
      </c>
      <c r="E22" s="456">
        <v>1.8270265507157268</v>
      </c>
      <c r="F22" s="456">
        <v>2.2373102513979934</v>
      </c>
      <c r="G22" s="456">
        <v>2.6475939520802605</v>
      </c>
      <c r="H22" s="456">
        <v>3.057877652762528</v>
      </c>
      <c r="I22" s="456">
        <v>3.4681613534447946</v>
      </c>
      <c r="J22" s="456">
        <v>3.8784450541270621</v>
      </c>
      <c r="K22" s="456">
        <v>4.2887287548093287</v>
      </c>
      <c r="L22" s="456">
        <v>4.6990124554915962</v>
      </c>
      <c r="M22" s="456">
        <v>4.6990124554915962</v>
      </c>
      <c r="N22" s="456">
        <v>4.6990124554915962</v>
      </c>
      <c r="O22" s="456">
        <v>4.6990124554915962</v>
      </c>
      <c r="P22" s="456">
        <v>4.6990124554915962</v>
      </c>
      <c r="Q22" s="457">
        <v>4.6990124554915962</v>
      </c>
      <c r="R22" s="17"/>
    </row>
    <row r="23" spans="2:17" ht="15">
      <c r="B23" s="1" t="s">
        <v>212</v>
      </c>
      <c r="C23" s="245">
        <v>0</v>
      </c>
      <c r="D23" s="245">
        <v>0</v>
      </c>
      <c r="E23" s="245">
        <v>0</v>
      </c>
      <c r="F23" s="245">
        <v>0</v>
      </c>
      <c r="G23" s="245">
        <v>0</v>
      </c>
      <c r="H23" s="245">
        <v>0</v>
      </c>
      <c r="I23" s="245">
        <v>0</v>
      </c>
      <c r="J23" s="245">
        <v>0</v>
      </c>
      <c r="K23" s="245">
        <v>0</v>
      </c>
      <c r="L23" s="245">
        <v>0</v>
      </c>
      <c r="M23" s="245">
        <v>0</v>
      </c>
      <c r="N23" s="245">
        <v>0</v>
      </c>
      <c r="O23" s="245">
        <v>0</v>
      </c>
      <c r="P23" s="245">
        <v>0</v>
      </c>
      <c r="Q23" s="245">
        <v>0</v>
      </c>
    </row>
    <row r="25" ht="15">
      <c r="B25" s="1" t="s">
        <v>203</v>
      </c>
    </row>
    <row r="26" spans="2:17" ht="15">
      <c r="B26" s="17" t="s">
        <v>32</v>
      </c>
      <c r="D26" s="245">
        <v>0.18836136112717866</v>
      </c>
      <c r="E26" s="245">
        <v>0.20956267357725111</v>
      </c>
      <c r="F26" s="245">
        <v>0.20956267357725078</v>
      </c>
      <c r="G26" s="245">
        <v>0.209562673577251</v>
      </c>
      <c r="H26" s="245">
        <v>0.20956267357725111</v>
      </c>
      <c r="I26" s="245">
        <v>0.20956267357725089</v>
      </c>
      <c r="J26" s="245">
        <v>0.20956267357725089</v>
      </c>
      <c r="K26" s="245">
        <v>0.20956267357725111</v>
      </c>
      <c r="L26" s="245">
        <v>0.20956267357725089</v>
      </c>
      <c r="M26" s="245">
        <v>0</v>
      </c>
      <c r="N26" s="245">
        <v>0</v>
      </c>
      <c r="O26" s="245">
        <v>0</v>
      </c>
      <c r="P26" s="245">
        <v>0</v>
      </c>
      <c r="Q26" s="245">
        <v>0</v>
      </c>
    </row>
    <row r="27" spans="2:17" ht="15">
      <c r="B27" s="17" t="s">
        <v>33</v>
      </c>
      <c r="D27" s="245">
        <v>0.21116299957941587</v>
      </c>
      <c r="E27" s="245">
        <v>0.20072102710501616</v>
      </c>
      <c r="F27" s="245">
        <v>0.20072102710501594</v>
      </c>
      <c r="G27" s="245">
        <v>0.20072102710501594</v>
      </c>
      <c r="H27" s="245">
        <v>0.2007210271050166</v>
      </c>
      <c r="I27" s="245">
        <v>0.20072102710501549</v>
      </c>
      <c r="J27" s="245">
        <v>0.20072102710501638</v>
      </c>
      <c r="K27" s="245">
        <v>0.20072102710501616</v>
      </c>
      <c r="L27" s="245">
        <v>0.20072102710501572</v>
      </c>
      <c r="M27" s="245">
        <v>0</v>
      </c>
      <c r="N27" s="245">
        <v>0</v>
      </c>
      <c r="O27" s="245">
        <v>0</v>
      </c>
      <c r="P27" s="245">
        <v>0</v>
      </c>
      <c r="Q27" s="245">
        <v>0</v>
      </c>
    </row>
    <row r="28" spans="2:17" ht="15">
      <c r="B28" s="15" t="s">
        <v>72</v>
      </c>
      <c r="C28" s="37"/>
      <c r="D28" s="246">
        <v>0.39952436070659458</v>
      </c>
      <c r="E28" s="246">
        <v>0.41028370068226727</v>
      </c>
      <c r="F28" s="246">
        <v>0.41028370068226661</v>
      </c>
      <c r="G28" s="246">
        <v>0.41028370068226705</v>
      </c>
      <c r="H28" s="246">
        <v>0.41028370068226749</v>
      </c>
      <c r="I28" s="246">
        <v>0.41028370068226661</v>
      </c>
      <c r="J28" s="246">
        <v>0.41028370068226749</v>
      </c>
      <c r="K28" s="246">
        <v>0.41028370068226661</v>
      </c>
      <c r="L28" s="246">
        <v>0.41028370068226749</v>
      </c>
      <c r="M28" s="246">
        <v>0</v>
      </c>
      <c r="N28" s="246">
        <v>0</v>
      </c>
      <c r="O28" s="246">
        <v>0</v>
      </c>
      <c r="P28" s="246">
        <v>0</v>
      </c>
      <c r="Q28" s="246">
        <v>0</v>
      </c>
    </row>
    <row r="32" spans="3:17" ht="15">
      <c r="C32" s="17"/>
      <c r="D32" s="17"/>
      <c r="E32" s="17"/>
      <c r="F32" s="17"/>
      <c r="M32" s="17"/>
      <c r="N32" s="17"/>
      <c r="O32" s="17"/>
      <c r="P32" s="17"/>
      <c r="Q32" s="17"/>
    </row>
  </sheetData>
  <sheetProtection algorithmName="SHA-512" hashValue="gxnhoZu9mcAAPPvSXJDctLnjSsjbx6GmRd9m8Gqnr8t2JEt7O/0gJcvgAsIyAQtVDjrnt7JP3ok3Q5uSRKpzYA==" saltValue="8nvhrOJvreIVL990ph57zQ==" spinCount="100000" sheet="1" objects="1" scenarios="1"/>
  <mergeCells count="2">
    <mergeCell ref="B16:B17"/>
    <mergeCell ref="M15:Q15"/>
  </mergeCells>
  <pageMargins left="0.7" right="0.7" top="0.75" bottom="0.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6" tint="0.59999"/>
  </sheetPr>
  <dimension ref="B2:Z38"/>
  <sheetViews>
    <sheetView showGridLines="0" zoomScale="90" zoomScaleNormal="90" workbookViewId="0" topLeftCell="A10">
      <selection pane="topLeft" activeCell="A1" sqref="A1"/>
    </sheetView>
  </sheetViews>
  <sheetFormatPr defaultColWidth="9" defaultRowHeight="15"/>
  <cols>
    <col min="1" max="1" width="3.625" style="1" customWidth="1"/>
    <col min="2" max="2" width="40.75" style="1" customWidth="1"/>
    <col min="3" max="11" width="9" style="1"/>
    <col min="12" max="12" width="10.25" style="1" customWidth="1"/>
    <col min="13" max="14" width="9" style="1"/>
    <col min="15" max="15" width="10.875" style="1" customWidth="1"/>
    <col min="16" max="16384" width="9" style="1"/>
  </cols>
  <sheetData>
    <row r="2" spans="2:26" ht="15">
      <c r="B2" s="2" t="s"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2:17" ht="15">
      <c r="B4" s="4" t="s">
        <v>133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2" ht="15">
      <c r="B6" s="35" t="s">
        <v>134</v>
      </c>
      <c r="C6" s="51"/>
      <c r="D6" s="51"/>
      <c r="E6" s="51"/>
      <c r="L6" s="35" t="s">
        <v>149</v>
      </c>
    </row>
    <row r="7" spans="2:12" ht="15">
      <c r="B7" s="411" t="s">
        <v>311</v>
      </c>
      <c r="L7" s="1" t="s">
        <v>151</v>
      </c>
    </row>
    <row r="8" spans="2:16" ht="15">
      <c r="B8" s="73" t="s">
        <v>248</v>
      </c>
      <c r="L8" s="1" t="s">
        <v>32</v>
      </c>
      <c r="M8" s="145">
        <v>2472</v>
      </c>
      <c r="N8" s="1" t="s">
        <v>150</v>
      </c>
      <c r="O8" s="412">
        <v>0.0024719999999999998</v>
      </c>
      <c r="P8" s="1" t="s">
        <v>249</v>
      </c>
    </row>
    <row r="9" spans="2:16" ht="15">
      <c r="B9" s="411" t="s">
        <v>250</v>
      </c>
      <c r="L9" s="1" t="s">
        <v>33</v>
      </c>
      <c r="M9" s="145">
        <v>2126</v>
      </c>
      <c r="N9" s="1" t="s">
        <v>150</v>
      </c>
      <c r="O9" s="412">
        <v>0.0021259999999999999</v>
      </c>
      <c r="P9" s="1" t="s">
        <v>249</v>
      </c>
    </row>
    <row r="10" spans="2:16" ht="15">
      <c r="B10" s="40"/>
      <c r="L10" s="1" t="s">
        <v>2</v>
      </c>
      <c r="M10" s="145">
        <v>917</v>
      </c>
      <c r="N10" s="1" t="s">
        <v>150</v>
      </c>
      <c r="O10" s="412">
        <v>0.00091699999999999995</v>
      </c>
      <c r="P10" s="1" t="s">
        <v>249</v>
      </c>
    </row>
    <row r="11" spans="2:15" ht="15">
      <c r="B11" s="40"/>
      <c r="O11" s="413">
        <v>1000000</v>
      </c>
    </row>
    <row r="12" spans="2:13" ht="15">
      <c r="B12" s="40"/>
      <c r="L12" s="113" t="s">
        <v>310</v>
      </c>
      <c r="M12" s="81">
        <v>0.80</v>
      </c>
    </row>
    <row r="13" ht="15">
      <c r="B13" s="40"/>
    </row>
    <row r="14" ht="15">
      <c r="B14" s="40"/>
    </row>
    <row r="15" ht="15">
      <c r="B15" s="40"/>
    </row>
    <row r="16" ht="15">
      <c r="B16" s="40"/>
    </row>
    <row r="17" spans="2:18" ht="15" customHeight="1">
      <c r="B17" s="40"/>
      <c r="M17" s="510" t="s">
        <v>252</v>
      </c>
      <c r="N17" s="511"/>
      <c r="O17" s="511"/>
      <c r="P17" s="511"/>
      <c r="Q17" s="512"/>
      <c r="R17" s="417"/>
    </row>
    <row r="18" spans="2:17" ht="15">
      <c r="B18" s="508" t="s">
        <v>254</v>
      </c>
      <c r="C18" s="49">
        <v>1</v>
      </c>
      <c r="D18" s="49">
        <v>2</v>
      </c>
      <c r="E18" s="49">
        <v>3</v>
      </c>
      <c r="F18" s="49">
        <v>4</v>
      </c>
      <c r="G18" s="49">
        <v>5</v>
      </c>
      <c r="H18" s="49">
        <v>6</v>
      </c>
      <c r="I18" s="49">
        <v>7</v>
      </c>
      <c r="J18" s="49">
        <v>8</v>
      </c>
      <c r="K18" s="49">
        <v>9</v>
      </c>
      <c r="L18" s="49">
        <v>10</v>
      </c>
      <c r="M18" s="49">
        <v>11</v>
      </c>
      <c r="N18" s="49">
        <v>12</v>
      </c>
      <c r="O18" s="49">
        <v>13</v>
      </c>
      <c r="P18" s="49">
        <v>14</v>
      </c>
      <c r="Q18" s="50">
        <v>15</v>
      </c>
    </row>
    <row r="19" spans="2:17" ht="15">
      <c r="B19" s="509"/>
      <c r="C19" s="8">
        <v>2021</v>
      </c>
      <c r="D19" s="8">
        <v>2022</v>
      </c>
      <c r="E19" s="8">
        <v>2023</v>
      </c>
      <c r="F19" s="8">
        <v>2024</v>
      </c>
      <c r="G19" s="8">
        <v>2025</v>
      </c>
      <c r="H19" s="8">
        <v>2026</v>
      </c>
      <c r="I19" s="8">
        <v>2027</v>
      </c>
      <c r="J19" s="8">
        <v>2028</v>
      </c>
      <c r="K19" s="8">
        <v>2029</v>
      </c>
      <c r="L19" s="8">
        <v>2030</v>
      </c>
      <c r="M19" s="8">
        <v>2031</v>
      </c>
      <c r="N19" s="8">
        <v>2032</v>
      </c>
      <c r="O19" s="8">
        <v>2033</v>
      </c>
      <c r="P19" s="8">
        <v>2034</v>
      </c>
      <c r="Q19" s="19">
        <v>2035</v>
      </c>
    </row>
    <row r="20" spans="2:17" ht="15">
      <c r="B20" s="302" t="s">
        <v>139</v>
      </c>
      <c r="C20" s="305">
        <v>91.334715808140331</v>
      </c>
      <c r="D20" s="251">
        <v>162.05947275814754</v>
      </c>
      <c r="E20" s="251">
        <v>224.09580474685004</v>
      </c>
      <c r="F20" s="251">
        <v>286.13213673555259</v>
      </c>
      <c r="G20" s="251">
        <v>348.16846872425515</v>
      </c>
      <c r="H20" s="251">
        <v>410.20480071295771</v>
      </c>
      <c r="I20" s="251">
        <v>472.24113270166021</v>
      </c>
      <c r="J20" s="251">
        <v>534.27746469036276</v>
      </c>
      <c r="K20" s="251">
        <v>596.31379667906538</v>
      </c>
      <c r="L20" s="251">
        <v>658.35012866776788</v>
      </c>
      <c r="M20" s="251">
        <v>658.35012866776788</v>
      </c>
      <c r="N20" s="251">
        <v>658.35012866776788</v>
      </c>
      <c r="O20" s="251">
        <v>658.35012866776788</v>
      </c>
      <c r="P20" s="251">
        <v>658.35012866776788</v>
      </c>
      <c r="Q20" s="252">
        <v>658.35012866776788</v>
      </c>
    </row>
    <row r="21" spans="2:17" ht="15">
      <c r="B21" s="303" t="s">
        <v>140</v>
      </c>
      <c r="C21" s="306">
        <v>88.620642094574634</v>
      </c>
      <c r="D21" s="253">
        <v>162.38888243792226</v>
      </c>
      <c r="E21" s="253">
        <v>211.89239916075513</v>
      </c>
      <c r="F21" s="253">
        <v>261.39591588358797</v>
      </c>
      <c r="G21" s="253">
        <v>310.89943260642099</v>
      </c>
      <c r="H21" s="253">
        <v>360.40294932925377</v>
      </c>
      <c r="I21" s="253">
        <v>409.90646605208667</v>
      </c>
      <c r="J21" s="253">
        <v>459.40998277491957</v>
      </c>
      <c r="K21" s="253">
        <v>508.91349949775241</v>
      </c>
      <c r="L21" s="253">
        <v>558.41701622058542</v>
      </c>
      <c r="M21" s="253">
        <v>558.41701622058542</v>
      </c>
      <c r="N21" s="253">
        <v>558.41701622058542</v>
      </c>
      <c r="O21" s="253">
        <v>558.41701622058542</v>
      </c>
      <c r="P21" s="253">
        <v>558.41701622058542</v>
      </c>
      <c r="Q21" s="254">
        <v>558.41701622058542</v>
      </c>
    </row>
    <row r="22" spans="2:17" ht="15">
      <c r="B22" s="304" t="s">
        <v>141</v>
      </c>
      <c r="C22" s="307">
        <v>2355.7246420972851</v>
      </c>
      <c r="D22" s="255">
        <v>2898.75164480393</v>
      </c>
      <c r="E22" s="255">
        <v>3531.2117960923952</v>
      </c>
      <c r="F22" s="255">
        <v>4163.6719473808598</v>
      </c>
      <c r="G22" s="255">
        <v>4796.1320986693245</v>
      </c>
      <c r="H22" s="255">
        <v>5428.59224995779</v>
      </c>
      <c r="I22" s="255">
        <v>6061.0524012462529</v>
      </c>
      <c r="J22" s="255">
        <v>6693.5125525347175</v>
      </c>
      <c r="K22" s="255">
        <v>7325.9727038231831</v>
      </c>
      <c r="L22" s="255">
        <v>7958.4328551116478</v>
      </c>
      <c r="M22" s="255">
        <v>7958.4328551116478</v>
      </c>
      <c r="N22" s="255">
        <v>7958.4328551116478</v>
      </c>
      <c r="O22" s="255">
        <v>7958.4328551116478</v>
      </c>
      <c r="P22" s="255">
        <v>7958.4328551116478</v>
      </c>
      <c r="Q22" s="256">
        <v>7958.4328551116478</v>
      </c>
    </row>
    <row r="23" spans="2:17" ht="15">
      <c r="B23" s="53" t="s">
        <v>145</v>
      </c>
      <c r="C23" s="44">
        <v>0.22577941747772287</v>
      </c>
      <c r="D23" s="44">
        <v>0.4006110166581407</v>
      </c>
      <c r="E23" s="44">
        <v>0.5539648293342132</v>
      </c>
      <c r="F23" s="44">
        <v>0.70731864201028594</v>
      </c>
      <c r="G23" s="44">
        <v>0.86067245468635867</v>
      </c>
      <c r="H23" s="44">
        <v>1.0140262673624314</v>
      </c>
      <c r="I23" s="44">
        <v>1.1673800800385039</v>
      </c>
      <c r="J23" s="44">
        <v>1.3207338927145766</v>
      </c>
      <c r="K23" s="44">
        <v>1.4740877053906496</v>
      </c>
      <c r="L23" s="44">
        <v>1.6274415180667221</v>
      </c>
      <c r="M23" s="44">
        <v>1.6274415180667221</v>
      </c>
      <c r="N23" s="44">
        <v>1.6274415180667221</v>
      </c>
      <c r="O23" s="44">
        <v>1.6274415180667221</v>
      </c>
      <c r="P23" s="44">
        <v>1.6274415180667221</v>
      </c>
      <c r="Q23" s="414">
        <v>1.6274415180667221</v>
      </c>
    </row>
    <row r="24" spans="2:17" ht="15">
      <c r="B24" s="54" t="s">
        <v>146</v>
      </c>
      <c r="C24" s="44">
        <v>0.18840748509306565</v>
      </c>
      <c r="D24" s="44">
        <v>0.34523876406302273</v>
      </c>
      <c r="E24" s="44">
        <v>0.45048324061576539</v>
      </c>
      <c r="F24" s="44">
        <v>0.555727717168508</v>
      </c>
      <c r="G24" s="44">
        <v>0.66097219372125093</v>
      </c>
      <c r="H24" s="44">
        <v>0.76621667027399343</v>
      </c>
      <c r="I24" s="44">
        <v>0.87146114682673625</v>
      </c>
      <c r="J24" s="44">
        <v>0.97670562337947897</v>
      </c>
      <c r="K24" s="44">
        <v>1.0819500999322216</v>
      </c>
      <c r="L24" s="44">
        <v>1.1871945764849645</v>
      </c>
      <c r="M24" s="44">
        <v>1.1871945764849645</v>
      </c>
      <c r="N24" s="44">
        <v>1.1871945764849645</v>
      </c>
      <c r="O24" s="44">
        <v>1.1871945764849645</v>
      </c>
      <c r="P24" s="44">
        <v>1.1871945764849645</v>
      </c>
      <c r="Q24" s="414">
        <v>1.1871945764849645</v>
      </c>
    </row>
    <row r="25" spans="2:17" ht="15">
      <c r="B25" s="54" t="s">
        <v>147</v>
      </c>
      <c r="C25" s="44">
        <v>2.1601994968032106</v>
      </c>
      <c r="D25" s="44">
        <v>2.6581552582852037</v>
      </c>
      <c r="E25" s="44">
        <v>3.2381212170167264</v>
      </c>
      <c r="F25" s="44">
        <v>3.8180871757482482</v>
      </c>
      <c r="G25" s="44">
        <v>4.3980531344797704</v>
      </c>
      <c r="H25" s="44">
        <v>4.9780190932112935</v>
      </c>
      <c r="I25" s="44">
        <v>5.557985051942814</v>
      </c>
      <c r="J25" s="44">
        <v>6.1379510106743354</v>
      </c>
      <c r="K25" s="44">
        <v>6.7179169694058585</v>
      </c>
      <c r="L25" s="44">
        <v>7.2978829281373807</v>
      </c>
      <c r="M25" s="44">
        <v>7.2978829281373807</v>
      </c>
      <c r="N25" s="44">
        <v>7.2978829281373807</v>
      </c>
      <c r="O25" s="44">
        <v>7.2978829281373807</v>
      </c>
      <c r="P25" s="44">
        <v>7.2978829281373807</v>
      </c>
      <c r="Q25" s="414">
        <v>7.2978829281373807</v>
      </c>
    </row>
    <row r="26" spans="2:18" ht="15.75" thickBot="1">
      <c r="B26" s="367" t="s">
        <v>148</v>
      </c>
      <c r="C26" s="456">
        <v>2.5743863993739993</v>
      </c>
      <c r="D26" s="456">
        <v>3.4040050390063672</v>
      </c>
      <c r="E26" s="456">
        <v>4.2425692869667051</v>
      </c>
      <c r="F26" s="456">
        <v>5.0811335349270426</v>
      </c>
      <c r="G26" s="456">
        <v>5.91969778288738</v>
      </c>
      <c r="H26" s="456">
        <v>6.7582620308477184</v>
      </c>
      <c r="I26" s="456">
        <v>7.5968262788080541</v>
      </c>
      <c r="J26" s="456">
        <v>8.4353905267683906</v>
      </c>
      <c r="K26" s="456">
        <v>9.273954774728729</v>
      </c>
      <c r="L26" s="456">
        <v>10.112519022689067</v>
      </c>
      <c r="M26" s="456">
        <v>10.112519022689067</v>
      </c>
      <c r="N26" s="456">
        <v>10.112519022689067</v>
      </c>
      <c r="O26" s="456">
        <v>10.112519022689067</v>
      </c>
      <c r="P26" s="456">
        <v>10.112519022689067</v>
      </c>
      <c r="Q26" s="456">
        <v>10.112519022689067</v>
      </c>
      <c r="R26" s="62"/>
    </row>
    <row r="27" spans="2:17" ht="15">
      <c r="B27" s="40" t="s">
        <v>212</v>
      </c>
      <c r="C27" s="483">
        <v>0</v>
      </c>
      <c r="D27" s="483">
        <v>0</v>
      </c>
      <c r="E27" s="483">
        <v>0</v>
      </c>
      <c r="F27" s="483">
        <v>0</v>
      </c>
      <c r="G27" s="483">
        <v>0</v>
      </c>
      <c r="H27" s="483">
        <v>0</v>
      </c>
      <c r="I27" s="483">
        <v>0</v>
      </c>
      <c r="J27" s="483">
        <v>0</v>
      </c>
      <c r="K27" s="483">
        <v>0</v>
      </c>
      <c r="L27" s="483">
        <v>0</v>
      </c>
      <c r="M27" s="483">
        <v>0</v>
      </c>
      <c r="N27" s="483">
        <v>0</v>
      </c>
      <c r="O27" s="483">
        <v>0</v>
      </c>
      <c r="P27" s="483">
        <v>0</v>
      </c>
      <c r="Q27" s="483">
        <v>0</v>
      </c>
    </row>
    <row r="28" spans="2:17" ht="15">
      <c r="B28" s="40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</row>
    <row r="29" spans="2:17" ht="15">
      <c r="B29" s="257" t="s">
        <v>203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2:17" ht="15">
      <c r="B30" s="1" t="s">
        <v>32</v>
      </c>
      <c r="C30" s="17"/>
      <c r="D30" s="245">
        <v>0.17483159918041782</v>
      </c>
      <c r="E30" s="245">
        <v>0.15335381267607251</v>
      </c>
      <c r="F30" s="245">
        <v>0.15335381267607273</v>
      </c>
      <c r="G30" s="245">
        <v>0.15335381267607273</v>
      </c>
      <c r="H30" s="245">
        <v>0.15335381267607273</v>
      </c>
      <c r="I30" s="245">
        <v>0.15335381267607251</v>
      </c>
      <c r="J30" s="245">
        <v>0.15335381267607273</v>
      </c>
      <c r="K30" s="245">
        <v>0.15335381267607295</v>
      </c>
      <c r="L30" s="245">
        <v>0.15335381267607251</v>
      </c>
      <c r="M30" s="245">
        <v>0</v>
      </c>
      <c r="N30" s="245">
        <v>0</v>
      </c>
      <c r="O30" s="245">
        <v>0</v>
      </c>
      <c r="P30" s="245">
        <v>0</v>
      </c>
      <c r="Q30" s="245">
        <v>0</v>
      </c>
    </row>
    <row r="31" spans="2:17" ht="15">
      <c r="B31" s="1" t="s">
        <v>33</v>
      </c>
      <c r="C31" s="17"/>
      <c r="D31" s="245">
        <v>0.15683127896995708</v>
      </c>
      <c r="E31" s="245">
        <v>0.10524447655274266</v>
      </c>
      <c r="F31" s="245">
        <v>0.10524447655274261</v>
      </c>
      <c r="G31" s="245">
        <v>0.10524447655274294</v>
      </c>
      <c r="H31" s="245">
        <v>0.10524447655274249</v>
      </c>
      <c r="I31" s="245">
        <v>0.10524447655274283</v>
      </c>
      <c r="J31" s="245">
        <v>0.10524447655274272</v>
      </c>
      <c r="K31" s="245">
        <v>0.10524447655274261</v>
      </c>
      <c r="L31" s="245">
        <v>0.10524447655274294</v>
      </c>
      <c r="M31" s="245">
        <v>0</v>
      </c>
      <c r="N31" s="245">
        <v>0</v>
      </c>
      <c r="O31" s="245">
        <v>0</v>
      </c>
      <c r="P31" s="245">
        <v>0</v>
      </c>
      <c r="Q31" s="245">
        <v>0</v>
      </c>
    </row>
    <row r="32" spans="2:17" ht="15">
      <c r="B32" s="1" t="s">
        <v>57</v>
      </c>
      <c r="C32" s="17"/>
      <c r="D32" s="245">
        <v>0.49795576148199316</v>
      </c>
      <c r="E32" s="245">
        <v>0.57996595873152268</v>
      </c>
      <c r="F32" s="245">
        <v>0.57996595873152179</v>
      </c>
      <c r="G32" s="245">
        <v>0.57996595873152224</v>
      </c>
      <c r="H32" s="245">
        <v>0.57996595873152312</v>
      </c>
      <c r="I32" s="245">
        <v>0.57996595873152046</v>
      </c>
      <c r="J32" s="245">
        <v>0.57996595873152135</v>
      </c>
      <c r="K32" s="245">
        <v>0.57996595873152312</v>
      </c>
      <c r="L32" s="245">
        <v>0.57996595873152224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</row>
    <row r="33" spans="2:17" ht="15">
      <c r="B33" s="37" t="s">
        <v>72</v>
      </c>
      <c r="C33" s="15"/>
      <c r="D33" s="246">
        <v>0.82961863963236793</v>
      </c>
      <c r="E33" s="246">
        <v>0.83856424796033791</v>
      </c>
      <c r="F33" s="246">
        <v>0.83856424796033746</v>
      </c>
      <c r="G33" s="246">
        <v>0.83856424796033746</v>
      </c>
      <c r="H33" s="246">
        <v>0.83856424796033835</v>
      </c>
      <c r="I33" s="246">
        <v>0.83856424796033568</v>
      </c>
      <c r="J33" s="246">
        <v>0.83856424796033657</v>
      </c>
      <c r="K33" s="246">
        <v>0.83856424796033835</v>
      </c>
      <c r="L33" s="246">
        <v>0.83856424796033835</v>
      </c>
      <c r="M33" s="246">
        <v>0</v>
      </c>
      <c r="N33" s="246">
        <v>0</v>
      </c>
      <c r="O33" s="246">
        <v>0</v>
      </c>
      <c r="P33" s="246">
        <v>0</v>
      </c>
      <c r="Q33" s="246">
        <v>0</v>
      </c>
    </row>
    <row r="34" ht="15">
      <c r="B34" s="40"/>
    </row>
    <row r="35" ht="15">
      <c r="B35" s="40"/>
    </row>
    <row r="36" ht="15">
      <c r="B36" s="40"/>
    </row>
    <row r="37" ht="15">
      <c r="B37" s="40"/>
    </row>
    <row r="38" ht="15">
      <c r="B38" s="40"/>
    </row>
  </sheetData>
  <sheetProtection algorithmName="SHA-512" hashValue="jwcVtmoIoz/ZiOyp1rTQ+ImMv7j/7pWM0ta4kd7K3CHfNGsvIwuMQbLfBBF4FhSjFT2f68pXN4dRA5ZP8tjXxg==" saltValue="boxWyl6phBgm9EVMqzh1zQ==" spinCount="100000" sheet="1" objects="1" scenarios="1"/>
  <mergeCells count="2">
    <mergeCell ref="B18:B19"/>
    <mergeCell ref="M17:Q17"/>
  </mergeCells>
  <pageMargins left="0.7" right="0.7" top="0.75" bottom="0.75" header="0.3" footer="0.3"/>
  <pageSetup orientation="portrait" paperSize="9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E593"/>
  </sheetPr>
  <dimension ref="A1:AK301"/>
  <sheetViews>
    <sheetView showGridLines="0" zoomScale="60" zoomScaleNormal="60" workbookViewId="0" topLeftCell="A139">
      <selection pane="topLeft" activeCell="A1" sqref="A1"/>
    </sheetView>
  </sheetViews>
  <sheetFormatPr defaultColWidth="9" defaultRowHeight="15" outlineLevelRow="1"/>
  <cols>
    <col min="1" max="1" width="2.75" style="202" customWidth="1"/>
    <col min="2" max="2" width="1.25" style="1" customWidth="1"/>
    <col min="3" max="3" width="72.75" style="1" customWidth="1"/>
    <col min="4" max="4" width="14.375" style="1" customWidth="1"/>
    <col min="5" max="5" width="11.25" style="1" customWidth="1"/>
    <col min="6" max="6" width="10.125" style="1" customWidth="1"/>
    <col min="7" max="7" width="12.375" style="1" customWidth="1"/>
    <col min="8" max="8" width="10.125" style="1" customWidth="1"/>
    <col min="9" max="9" width="9.5" style="1" customWidth="1"/>
    <col min="10" max="10" width="10.125" style="1" customWidth="1"/>
    <col min="11" max="11" width="9.5" style="1" customWidth="1"/>
    <col min="12" max="12" width="10.125" style="1" customWidth="1"/>
    <col min="13" max="13" width="9.5" style="1" customWidth="1"/>
    <col min="14" max="14" width="10.125" style="1" customWidth="1"/>
    <col min="15" max="15" width="9.5" style="1" customWidth="1"/>
    <col min="16" max="16" width="10.125" style="1" customWidth="1"/>
    <col min="17" max="17" width="9.5" style="1" customWidth="1"/>
    <col min="18" max="18" width="10.125" style="1" customWidth="1"/>
    <col min="19" max="19" width="9.5" style="1" customWidth="1"/>
    <col min="20" max="20" width="10.125" style="1" customWidth="1"/>
    <col min="21" max="21" width="12.5" style="1" customWidth="1"/>
    <col min="22" max="22" width="9" style="1"/>
    <col min="23" max="23" width="14.75" style="1" customWidth="1"/>
    <col min="24" max="24" width="9" style="1"/>
    <col min="25" max="25" width="12.75" style="1" customWidth="1"/>
    <col min="26" max="26" width="14.625" style="1" bestFit="1" customWidth="1"/>
    <col min="27" max="27" width="10.75" style="1" customWidth="1"/>
    <col min="28" max="28" width="9" style="1"/>
    <col min="29" max="29" width="14.125" style="1" customWidth="1"/>
    <col min="30" max="30" width="11.5" style="1" customWidth="1"/>
    <col min="31" max="36" width="9" style="1"/>
    <col min="37" max="37" width="33.875" style="1" customWidth="1"/>
    <col min="38" max="16384" width="9" style="1"/>
  </cols>
  <sheetData>
    <row r="1" ht="15">
      <c r="A1" s="1"/>
    </row>
    <row r="2" spans="1:28" ht="15">
      <c r="A2" s="1"/>
      <c r="C2" s="2" t="s">
        <v>4</v>
      </c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15">
      <c r="A3" s="1"/>
    </row>
    <row r="4" spans="1:19" ht="15">
      <c r="A4" s="1"/>
      <c r="C4" s="5" t="s">
        <v>213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15">
      <c r="A5" s="1"/>
    </row>
    <row r="6" spans="1:7" ht="15">
      <c r="A6" s="1"/>
      <c r="C6" s="71" t="s">
        <v>228</v>
      </c>
      <c r="D6" s="204"/>
      <c r="F6" s="38"/>
      <c r="G6" s="8"/>
    </row>
    <row r="7" spans="1:19" ht="15">
      <c r="A7" s="1"/>
      <c r="C7" s="272" t="s">
        <v>346</v>
      </c>
      <c r="D7" s="82"/>
      <c r="F7" s="39"/>
      <c r="G7" s="8"/>
      <c r="S7" s="484">
        <v>0.80714102069674765</v>
      </c>
    </row>
    <row r="8" spans="1:3" s="202" customFormat="1" ht="15">
      <c r="A8" s="1"/>
      <c r="C8" s="264" t="s">
        <v>247</v>
      </c>
    </row>
    <row r="9" spans="1:34" ht="14.45" customHeight="1">
      <c r="A9" s="1"/>
      <c r="B9" s="271"/>
      <c r="G9" s="551" t="s">
        <v>204</v>
      </c>
      <c r="H9" s="552"/>
      <c r="I9" s="552"/>
      <c r="J9" s="552"/>
      <c r="K9" s="552"/>
      <c r="L9" s="552"/>
      <c r="M9" s="552"/>
      <c r="N9" s="552"/>
      <c r="O9" s="552"/>
      <c r="P9" s="552"/>
      <c r="Q9" s="552"/>
      <c r="R9" s="552"/>
      <c r="S9" s="552"/>
      <c r="T9" s="552"/>
      <c r="U9" s="552"/>
      <c r="V9" s="552"/>
      <c r="W9" s="552"/>
      <c r="X9" s="553"/>
      <c r="Y9" s="510" t="s">
        <v>128</v>
      </c>
      <c r="Z9" s="511"/>
      <c r="AA9" s="511"/>
      <c r="AB9" s="511"/>
      <c r="AC9" s="511"/>
      <c r="AD9" s="511"/>
      <c r="AE9" s="511"/>
      <c r="AF9" s="511"/>
      <c r="AG9" s="511"/>
      <c r="AH9" s="512"/>
    </row>
    <row r="10" spans="1:34" ht="15">
      <c r="A10" s="1"/>
      <c r="B10" s="271"/>
      <c r="C10" s="53"/>
      <c r="D10" s="554" t="s">
        <v>196</v>
      </c>
      <c r="E10" s="534">
        <v>2021</v>
      </c>
      <c r="F10" s="535"/>
      <c r="G10" s="534">
        <v>2022</v>
      </c>
      <c r="H10" s="535"/>
      <c r="I10" s="524">
        <v>2023</v>
      </c>
      <c r="J10" s="525"/>
      <c r="K10" s="524">
        <v>2024</v>
      </c>
      <c r="L10" s="525"/>
      <c r="M10" s="524">
        <v>2025</v>
      </c>
      <c r="N10" s="525"/>
      <c r="O10" s="524">
        <v>2026</v>
      </c>
      <c r="P10" s="525"/>
      <c r="Q10" s="524">
        <v>2027</v>
      </c>
      <c r="R10" s="525"/>
      <c r="S10" s="524">
        <v>2028</v>
      </c>
      <c r="T10" s="525"/>
      <c r="U10" s="524">
        <v>2029</v>
      </c>
      <c r="V10" s="525"/>
      <c r="W10" s="534">
        <v>2030</v>
      </c>
      <c r="X10" s="535"/>
      <c r="Y10" s="524">
        <v>2031</v>
      </c>
      <c r="Z10" s="525"/>
      <c r="AA10" s="524">
        <v>2032</v>
      </c>
      <c r="AB10" s="525"/>
      <c r="AC10" s="524">
        <v>2033</v>
      </c>
      <c r="AD10" s="525"/>
      <c r="AE10" s="524">
        <v>2034</v>
      </c>
      <c r="AF10" s="525"/>
      <c r="AG10" s="524">
        <v>2035</v>
      </c>
      <c r="AH10" s="525"/>
    </row>
    <row r="11" spans="1:34" ht="13.15" customHeight="1">
      <c r="A11" s="1"/>
      <c r="B11" s="271"/>
      <c r="C11" s="54"/>
      <c r="D11" s="555"/>
      <c r="E11" s="517" t="s">
        <v>36</v>
      </c>
      <c r="F11" s="518"/>
      <c r="G11" s="517" t="s">
        <v>36</v>
      </c>
      <c r="H11" s="518"/>
      <c r="I11" s="517" t="s">
        <v>36</v>
      </c>
      <c r="J11" s="518"/>
      <c r="K11" s="517" t="s">
        <v>36</v>
      </c>
      <c r="L11" s="518"/>
      <c r="M11" s="517" t="s">
        <v>36</v>
      </c>
      <c r="N11" s="518"/>
      <c r="O11" s="517" t="s">
        <v>36</v>
      </c>
      <c r="P11" s="518"/>
      <c r="Q11" s="517" t="s">
        <v>36</v>
      </c>
      <c r="R11" s="518"/>
      <c r="S11" s="517" t="s">
        <v>36</v>
      </c>
      <c r="T11" s="518"/>
      <c r="U11" s="517" t="s">
        <v>36</v>
      </c>
      <c r="V11" s="518"/>
      <c r="W11" s="517" t="s">
        <v>36</v>
      </c>
      <c r="X11" s="518"/>
      <c r="Y11" s="517" t="s">
        <v>36</v>
      </c>
      <c r="Z11" s="518"/>
      <c r="AA11" s="517" t="s">
        <v>36</v>
      </c>
      <c r="AB11" s="518"/>
      <c r="AC11" s="517" t="s">
        <v>36</v>
      </c>
      <c r="AD11" s="518"/>
      <c r="AE11" s="517" t="s">
        <v>36</v>
      </c>
      <c r="AF11" s="518"/>
      <c r="AG11" s="517" t="s">
        <v>36</v>
      </c>
      <c r="AH11" s="518"/>
    </row>
    <row r="12" spans="1:37" ht="15">
      <c r="A12" s="1"/>
      <c r="B12" s="271"/>
      <c r="C12" s="263" t="s">
        <v>53</v>
      </c>
      <c r="D12" s="556"/>
      <c r="E12" s="89" t="s">
        <v>31</v>
      </c>
      <c r="F12" s="90"/>
      <c r="G12" s="89" t="s">
        <v>31</v>
      </c>
      <c r="H12" s="90" t="s">
        <v>35</v>
      </c>
      <c r="I12" s="89" t="s">
        <v>31</v>
      </c>
      <c r="J12" s="90" t="s">
        <v>35</v>
      </c>
      <c r="K12" s="89" t="s">
        <v>31</v>
      </c>
      <c r="L12" s="90" t="s">
        <v>35</v>
      </c>
      <c r="M12" s="89" t="s">
        <v>31</v>
      </c>
      <c r="N12" s="90" t="s">
        <v>35</v>
      </c>
      <c r="O12" s="89" t="s">
        <v>31</v>
      </c>
      <c r="P12" s="90" t="s">
        <v>35</v>
      </c>
      <c r="Q12" s="89" t="s">
        <v>31</v>
      </c>
      <c r="R12" s="90" t="s">
        <v>35</v>
      </c>
      <c r="S12" s="89" t="s">
        <v>31</v>
      </c>
      <c r="T12" s="90" t="s">
        <v>35</v>
      </c>
      <c r="U12" s="89" t="s">
        <v>31</v>
      </c>
      <c r="V12" s="90" t="s">
        <v>35</v>
      </c>
      <c r="W12" s="89" t="s">
        <v>31</v>
      </c>
      <c r="X12" s="90" t="s">
        <v>35</v>
      </c>
      <c r="Y12" s="89" t="s">
        <v>31</v>
      </c>
      <c r="Z12" s="90" t="s">
        <v>35</v>
      </c>
      <c r="AA12" s="89" t="s">
        <v>31</v>
      </c>
      <c r="AB12" s="90" t="s">
        <v>35</v>
      </c>
      <c r="AC12" s="89" t="s">
        <v>31</v>
      </c>
      <c r="AD12" s="90" t="s">
        <v>35</v>
      </c>
      <c r="AE12" s="89" t="s">
        <v>31</v>
      </c>
      <c r="AF12" s="90" t="s">
        <v>35</v>
      </c>
      <c r="AG12" s="89" t="s">
        <v>31</v>
      </c>
      <c r="AH12" s="90" t="s">
        <v>35</v>
      </c>
      <c r="AK12" s="113" t="s">
        <v>194</v>
      </c>
    </row>
    <row r="13" spans="1:37" ht="15">
      <c r="A13" s="1"/>
      <c r="B13" s="271"/>
      <c r="C13" s="201" t="s">
        <v>6</v>
      </c>
      <c r="D13" s="217">
        <v>0.051557788944723619</v>
      </c>
      <c r="E13" s="17"/>
      <c r="F13" s="17"/>
      <c r="G13" s="258">
        <v>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334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K13" s="1">
        <v>0</v>
      </c>
    </row>
    <row r="14" spans="1:37" ht="15">
      <c r="A14" s="1"/>
      <c r="B14" s="271"/>
      <c r="C14" s="201" t="s">
        <v>205</v>
      </c>
      <c r="D14" s="397">
        <v>0.030924385813975722</v>
      </c>
      <c r="E14" s="17">
        <v>493</v>
      </c>
      <c r="F14" s="17">
        <v>15.245722206290031</v>
      </c>
      <c r="G14" s="258">
        <v>493</v>
      </c>
      <c r="H14" s="17">
        <v>15.245722206290031</v>
      </c>
      <c r="I14" s="17">
        <v>636.625</v>
      </c>
      <c r="J14" s="17">
        <v>19.687237118822296</v>
      </c>
      <c r="K14" s="17">
        <v>780.25</v>
      </c>
      <c r="L14" s="17">
        <v>24.128752031354558</v>
      </c>
      <c r="M14" s="17">
        <v>923.875</v>
      </c>
      <c r="N14" s="17">
        <v>28.570266943886821</v>
      </c>
      <c r="O14" s="17">
        <v>1067.50</v>
      </c>
      <c r="P14" s="17">
        <v>33.011781856419084</v>
      </c>
      <c r="Q14" s="17">
        <v>1211.125</v>
      </c>
      <c r="R14" s="17">
        <v>37.453296768951347</v>
      </c>
      <c r="S14" s="17">
        <v>1354.75</v>
      </c>
      <c r="T14" s="17">
        <v>41.89481168148361</v>
      </c>
      <c r="U14" s="17">
        <v>1498.375</v>
      </c>
      <c r="V14" s="17">
        <v>46.336326594015873</v>
      </c>
      <c r="W14" s="334">
        <v>1642</v>
      </c>
      <c r="X14" s="17">
        <v>50.777841506548135</v>
      </c>
      <c r="Y14" s="17">
        <v>1642</v>
      </c>
      <c r="Z14" s="17">
        <v>50.777841506548135</v>
      </c>
      <c r="AA14" s="17">
        <v>1642</v>
      </c>
      <c r="AB14" s="17">
        <v>50.777841506548135</v>
      </c>
      <c r="AC14" s="17">
        <v>1642</v>
      </c>
      <c r="AD14" s="17">
        <v>50.777841506548135</v>
      </c>
      <c r="AE14" s="17">
        <v>1642</v>
      </c>
      <c r="AF14" s="17">
        <v>50.777841506548135</v>
      </c>
      <c r="AG14" s="17">
        <v>1642</v>
      </c>
      <c r="AH14" s="17">
        <v>50.777841506548135</v>
      </c>
      <c r="AK14" s="1">
        <v>0</v>
      </c>
    </row>
    <row r="15" spans="1:37" ht="15">
      <c r="A15" s="1"/>
      <c r="B15" s="271"/>
      <c r="C15" s="203" t="s">
        <v>206</v>
      </c>
      <c r="D15" s="218">
        <v>0.045676172953081885</v>
      </c>
      <c r="E15" s="17">
        <v>0</v>
      </c>
      <c r="F15" s="17">
        <v>0</v>
      </c>
      <c r="G15" s="258">
        <v>0</v>
      </c>
      <c r="H15" s="17">
        <v>0</v>
      </c>
      <c r="I15" s="17">
        <v>2.625</v>
      </c>
      <c r="J15" s="17">
        <v>0.11989995400183995</v>
      </c>
      <c r="K15" s="17">
        <v>5.25</v>
      </c>
      <c r="L15" s="17">
        <v>0.2397999080036799</v>
      </c>
      <c r="M15" s="17">
        <v>7.875</v>
      </c>
      <c r="N15" s="17">
        <v>0.35969986200551984</v>
      </c>
      <c r="O15" s="17">
        <v>10.50</v>
      </c>
      <c r="P15" s="17">
        <v>0.47959981600735979</v>
      </c>
      <c r="Q15" s="17">
        <v>13.125</v>
      </c>
      <c r="R15" s="17">
        <v>0.59949977000919974</v>
      </c>
      <c r="S15" s="17">
        <v>15.75</v>
      </c>
      <c r="T15" s="17">
        <v>0.71939972401103969</v>
      </c>
      <c r="U15" s="17">
        <v>18.375</v>
      </c>
      <c r="V15" s="17">
        <v>0.83929967801287964</v>
      </c>
      <c r="W15" s="334">
        <v>21</v>
      </c>
      <c r="X15" s="17">
        <v>0.95919963201471958</v>
      </c>
      <c r="Y15" s="17">
        <v>21</v>
      </c>
      <c r="Z15" s="17">
        <v>0.95919963201471958</v>
      </c>
      <c r="AA15" s="17">
        <v>21</v>
      </c>
      <c r="AB15" s="17">
        <v>0.95919963201471958</v>
      </c>
      <c r="AC15" s="17">
        <v>21</v>
      </c>
      <c r="AD15" s="17">
        <v>0.95919963201471958</v>
      </c>
      <c r="AE15" s="17">
        <v>21</v>
      </c>
      <c r="AF15" s="17">
        <v>0.95919963201471958</v>
      </c>
      <c r="AG15" s="17">
        <v>21</v>
      </c>
      <c r="AH15" s="17">
        <v>0.95919963201471958</v>
      </c>
      <c r="AK15" s="1">
        <v>0</v>
      </c>
    </row>
    <row r="16" spans="1:37" ht="15">
      <c r="A16" s="1"/>
      <c r="B16" s="271"/>
      <c r="C16" s="203" t="s">
        <v>191</v>
      </c>
      <c r="D16" s="217">
        <v>0.049438012765921566</v>
      </c>
      <c r="E16" s="265">
        <v>0</v>
      </c>
      <c r="F16" s="17">
        <v>0</v>
      </c>
      <c r="G16" s="258">
        <v>859.40</v>
      </c>
      <c r="H16" s="17">
        <v>42.487028171032989</v>
      </c>
      <c r="I16" s="17">
        <v>987.525</v>
      </c>
      <c r="J16" s="17">
        <v>48.821273556666696</v>
      </c>
      <c r="K16" s="17">
        <v>1115.6500000000001</v>
      </c>
      <c r="L16" s="17">
        <v>55.155518942300397</v>
      </c>
      <c r="M16" s="17">
        <v>1243.7750000000001</v>
      </c>
      <c r="N16" s="17">
        <v>61.489764327934097</v>
      </c>
      <c r="O16" s="17">
        <v>1371.90</v>
      </c>
      <c r="P16" s="17">
        <v>67.824009713567804</v>
      </c>
      <c r="Q16" s="17">
        <v>1500.025</v>
      </c>
      <c r="R16" s="17">
        <v>74.158255099201497</v>
      </c>
      <c r="S16" s="17">
        <v>1628.15</v>
      </c>
      <c r="T16" s="17">
        <v>80.492500484835205</v>
      </c>
      <c r="U16" s="17">
        <v>1756.275</v>
      </c>
      <c r="V16" s="17">
        <v>86.826745870468898</v>
      </c>
      <c r="W16" s="334">
        <v>1884.40</v>
      </c>
      <c r="X16" s="17">
        <v>93.160991256102605</v>
      </c>
      <c r="Y16" s="17">
        <v>1884.40</v>
      </c>
      <c r="Z16" s="17">
        <v>93.160991256102605</v>
      </c>
      <c r="AA16" s="17">
        <v>1884.40</v>
      </c>
      <c r="AB16" s="17">
        <v>93.160991256102605</v>
      </c>
      <c r="AC16" s="17">
        <v>1884.40</v>
      </c>
      <c r="AD16" s="17">
        <v>93.160991256102605</v>
      </c>
      <c r="AE16" s="17">
        <v>1884.40</v>
      </c>
      <c r="AF16" s="17">
        <v>93.160991256102605</v>
      </c>
      <c r="AG16" s="17">
        <v>1884.40</v>
      </c>
      <c r="AH16" s="17">
        <v>93.160991256102605</v>
      </c>
      <c r="AK16" s="1">
        <v>0</v>
      </c>
    </row>
    <row r="17" spans="1:37" ht="15">
      <c r="A17" s="1"/>
      <c r="B17" s="271"/>
      <c r="C17" s="203" t="s">
        <v>193</v>
      </c>
      <c r="D17" s="217">
        <v>0.049704951680492604</v>
      </c>
      <c r="E17" s="17">
        <v>123.60</v>
      </c>
      <c r="F17" s="17">
        <v>6.1435320277088854</v>
      </c>
      <c r="G17" s="258">
        <v>123.60</v>
      </c>
      <c r="H17" s="17">
        <v>6.1435320277088854</v>
      </c>
      <c r="I17" s="17">
        <v>176.725</v>
      </c>
      <c r="J17" s="17">
        <v>8.7841075857350557</v>
      </c>
      <c r="K17" s="17">
        <v>229.85</v>
      </c>
      <c r="L17" s="17">
        <v>11.424683143761225</v>
      </c>
      <c r="M17" s="17">
        <v>282.97500000000002</v>
      </c>
      <c r="N17" s="17">
        <v>14.065258701787396</v>
      </c>
      <c r="O17" s="17">
        <v>336.10</v>
      </c>
      <c r="P17" s="17">
        <v>16.705834259813564</v>
      </c>
      <c r="Q17" s="17">
        <v>389.225</v>
      </c>
      <c r="R17" s="17">
        <v>19.346409817839735</v>
      </c>
      <c r="S17" s="17">
        <v>442.35</v>
      </c>
      <c r="T17" s="17">
        <v>21.986985375865906</v>
      </c>
      <c r="U17" s="17">
        <v>495.475</v>
      </c>
      <c r="V17" s="17">
        <v>24.627560933892074</v>
      </c>
      <c r="W17" s="334">
        <v>548.60</v>
      </c>
      <c r="X17" s="17">
        <v>27.268136491918245</v>
      </c>
      <c r="Y17" s="17">
        <v>548.60</v>
      </c>
      <c r="Z17" s="17">
        <v>27.268136491918245</v>
      </c>
      <c r="AA17" s="17">
        <v>548.60</v>
      </c>
      <c r="AB17" s="17">
        <v>27.268136491918245</v>
      </c>
      <c r="AC17" s="17">
        <v>548.60</v>
      </c>
      <c r="AD17" s="17">
        <v>27.268136491918245</v>
      </c>
      <c r="AE17" s="17">
        <v>548.60</v>
      </c>
      <c r="AF17" s="17">
        <v>27.268136491918245</v>
      </c>
      <c r="AG17" s="17">
        <v>548.60</v>
      </c>
      <c r="AH17" s="17">
        <v>27.268136491918245</v>
      </c>
      <c r="AK17" s="1">
        <v>0</v>
      </c>
    </row>
    <row r="18" spans="1:37" ht="15">
      <c r="A18" s="1"/>
      <c r="B18" s="271"/>
      <c r="C18" s="203" t="s">
        <v>207</v>
      </c>
      <c r="D18" s="218">
        <v>0.0477292807916593</v>
      </c>
      <c r="E18" s="17">
        <v>211</v>
      </c>
      <c r="F18" s="17">
        <v>10.070878247040112</v>
      </c>
      <c r="G18" s="258">
        <v>211</v>
      </c>
      <c r="H18" s="17">
        <v>10.070878247040112</v>
      </c>
      <c r="I18" s="17">
        <v>345.375</v>
      </c>
      <c r="J18" s="17">
        <v>16.484500353419332</v>
      </c>
      <c r="K18" s="17">
        <v>479.75</v>
      </c>
      <c r="L18" s="17">
        <v>22.89812245979855</v>
      </c>
      <c r="M18" s="17">
        <v>614.125</v>
      </c>
      <c r="N18" s="17">
        <v>29.311744566177769</v>
      </c>
      <c r="O18" s="17">
        <v>748.50</v>
      </c>
      <c r="P18" s="17">
        <v>35.725366672556987</v>
      </c>
      <c r="Q18" s="17">
        <v>882.875</v>
      </c>
      <c r="R18" s="17">
        <v>42.138988778936202</v>
      </c>
      <c r="S18" s="17">
        <v>1017.25</v>
      </c>
      <c r="T18" s="17">
        <v>48.552610885315424</v>
      </c>
      <c r="U18" s="17">
        <v>1151.625</v>
      </c>
      <c r="V18" s="17">
        <v>54.966232991694639</v>
      </c>
      <c r="W18" s="334">
        <v>1286</v>
      </c>
      <c r="X18" s="17">
        <v>61.379855098073861</v>
      </c>
      <c r="Y18" s="17">
        <v>1286</v>
      </c>
      <c r="Z18" s="17">
        <v>61.379855098073861</v>
      </c>
      <c r="AA18" s="17">
        <v>1286</v>
      </c>
      <c r="AB18" s="17">
        <v>61.379855098073861</v>
      </c>
      <c r="AC18" s="17">
        <v>1286</v>
      </c>
      <c r="AD18" s="17">
        <v>61.379855098073861</v>
      </c>
      <c r="AE18" s="17">
        <v>1286</v>
      </c>
      <c r="AF18" s="17">
        <v>61.379855098073861</v>
      </c>
      <c r="AG18" s="17">
        <v>1286</v>
      </c>
      <c r="AH18" s="17">
        <v>61.379855098073861</v>
      </c>
      <c r="AK18" s="1">
        <v>0</v>
      </c>
    </row>
    <row r="19" spans="2:37" s="40" customFormat="1" ht="15">
      <c r="B19" s="469"/>
      <c r="C19" s="201" t="s">
        <v>208</v>
      </c>
      <c r="D19" s="217">
        <v>0.035146022155085589</v>
      </c>
      <c r="E19" s="470">
        <v>9</v>
      </c>
      <c r="F19" s="470">
        <v>0.31631419939577032</v>
      </c>
      <c r="G19" s="334">
        <v>9</v>
      </c>
      <c r="H19" s="470">
        <v>0.31631419939577032</v>
      </c>
      <c r="I19" s="470">
        <v>76.375</v>
      </c>
      <c r="J19" s="470">
        <v>2.684277442094662</v>
      </c>
      <c r="K19" s="470">
        <v>143.75</v>
      </c>
      <c r="L19" s="470">
        <v>5.0522406847935537</v>
      </c>
      <c r="M19" s="470">
        <v>211.125</v>
      </c>
      <c r="N19" s="470">
        <v>7.4202039274924454</v>
      </c>
      <c r="O19" s="470">
        <v>278.50</v>
      </c>
      <c r="P19" s="470">
        <v>9.7881671701913362</v>
      </c>
      <c r="Q19" s="470">
        <v>345.875</v>
      </c>
      <c r="R19" s="470">
        <v>12.156130412890228</v>
      </c>
      <c r="S19" s="470">
        <v>413.25</v>
      </c>
      <c r="T19" s="470">
        <v>14.52409365558912</v>
      </c>
      <c r="U19" s="470">
        <v>480.625</v>
      </c>
      <c r="V19" s="470">
        <v>16.892056898288011</v>
      </c>
      <c r="W19" s="334">
        <v>548</v>
      </c>
      <c r="X19" s="470">
        <v>19.260020140986903</v>
      </c>
      <c r="Y19" s="470">
        <v>548</v>
      </c>
      <c r="Z19" s="470">
        <v>19.260020140986903</v>
      </c>
      <c r="AA19" s="470">
        <v>548</v>
      </c>
      <c r="AB19" s="470">
        <v>19.260020140986903</v>
      </c>
      <c r="AC19" s="470">
        <v>548</v>
      </c>
      <c r="AD19" s="470">
        <v>19.260020140986903</v>
      </c>
      <c r="AE19" s="470">
        <v>548</v>
      </c>
      <c r="AF19" s="470">
        <v>19.260020140986903</v>
      </c>
      <c r="AG19" s="470">
        <v>548</v>
      </c>
      <c r="AH19" s="470">
        <v>19.260020140986903</v>
      </c>
      <c r="AK19" s="40">
        <v>0</v>
      </c>
    </row>
    <row r="20" spans="1:37" ht="15">
      <c r="A20" s="1"/>
      <c r="B20" s="271"/>
      <c r="C20" s="203" t="s">
        <v>209</v>
      </c>
      <c r="D20" s="218">
        <v>0.036054648450516508</v>
      </c>
      <c r="E20" s="470">
        <v>82</v>
      </c>
      <c r="F20" s="17">
        <v>2.9564811729423535</v>
      </c>
      <c r="G20" s="258">
        <v>82</v>
      </c>
      <c r="H20" s="17">
        <v>2.9564811729423535</v>
      </c>
      <c r="I20" s="17">
        <v>96.25</v>
      </c>
      <c r="J20" s="17">
        <v>3.4702599133622138</v>
      </c>
      <c r="K20" s="17">
        <v>110.50</v>
      </c>
      <c r="L20" s="17">
        <v>3.9840386537820742</v>
      </c>
      <c r="M20" s="17">
        <v>124.75</v>
      </c>
      <c r="N20" s="17">
        <v>4.4978173942019346</v>
      </c>
      <c r="O20" s="17">
        <v>139</v>
      </c>
      <c r="P20" s="17">
        <v>5.0115961346217945</v>
      </c>
      <c r="Q20" s="17">
        <v>153.25</v>
      </c>
      <c r="R20" s="17">
        <v>5.5253748750416545</v>
      </c>
      <c r="S20" s="17">
        <v>167.50</v>
      </c>
      <c r="T20" s="17">
        <v>6.0391536154615153</v>
      </c>
      <c r="U20" s="17">
        <v>181.75</v>
      </c>
      <c r="V20" s="17">
        <v>6.5529323558813752</v>
      </c>
      <c r="W20" s="334">
        <v>196</v>
      </c>
      <c r="X20" s="17">
        <v>7.0667110963012352</v>
      </c>
      <c r="Y20" s="17">
        <v>196</v>
      </c>
      <c r="Z20" s="17">
        <v>7.0667110963012352</v>
      </c>
      <c r="AA20" s="17">
        <v>196</v>
      </c>
      <c r="AB20" s="17">
        <v>7.0667110963012352</v>
      </c>
      <c r="AC20" s="17">
        <v>196</v>
      </c>
      <c r="AD20" s="17">
        <v>7.0667110963012352</v>
      </c>
      <c r="AE20" s="17">
        <v>196</v>
      </c>
      <c r="AF20" s="17">
        <v>7.0667110963012352</v>
      </c>
      <c r="AG20" s="17">
        <v>196</v>
      </c>
      <c r="AH20" s="17">
        <v>7.0667110963012352</v>
      </c>
      <c r="AK20" s="1">
        <v>0</v>
      </c>
    </row>
    <row r="21" spans="1:37" ht="15">
      <c r="A21" s="1"/>
      <c r="B21" s="271"/>
      <c r="C21" s="260" t="s">
        <v>5</v>
      </c>
      <c r="D21" s="218">
        <v>0.06261184085284599</v>
      </c>
      <c r="E21" s="470">
        <v>0</v>
      </c>
      <c r="F21" s="258">
        <v>0</v>
      </c>
      <c r="G21" s="258">
        <v>0</v>
      </c>
      <c r="H21" s="17">
        <v>0</v>
      </c>
      <c r="I21" s="17">
        <v>89.875</v>
      </c>
      <c r="J21" s="17">
        <v>5.6272391966495334</v>
      </c>
      <c r="K21" s="17">
        <v>179.75</v>
      </c>
      <c r="L21" s="17">
        <v>11.254478393299067</v>
      </c>
      <c r="M21" s="17">
        <v>269.625</v>
      </c>
      <c r="N21" s="17">
        <v>16.8817175899486</v>
      </c>
      <c r="O21" s="17">
        <v>359.50</v>
      </c>
      <c r="P21" s="17">
        <v>22.508956786598134</v>
      </c>
      <c r="Q21" s="17">
        <v>449.375</v>
      </c>
      <c r="R21" s="17">
        <v>28.136195983247667</v>
      </c>
      <c r="S21" s="17">
        <v>539.25</v>
      </c>
      <c r="T21" s="17">
        <v>33.763435179897201</v>
      </c>
      <c r="U21" s="17">
        <v>629.125</v>
      </c>
      <c r="V21" s="17">
        <v>39.390674376546734</v>
      </c>
      <c r="W21" s="334">
        <v>719</v>
      </c>
      <c r="X21" s="17">
        <v>45.017913573196267</v>
      </c>
      <c r="Y21" s="17">
        <v>719</v>
      </c>
      <c r="Z21" s="17">
        <v>45.017913573196267</v>
      </c>
      <c r="AA21" s="17">
        <v>719</v>
      </c>
      <c r="AB21" s="17">
        <v>45.017913573196267</v>
      </c>
      <c r="AC21" s="17">
        <v>719</v>
      </c>
      <c r="AD21" s="17">
        <v>45.017913573196267</v>
      </c>
      <c r="AE21" s="17">
        <v>719</v>
      </c>
      <c r="AF21" s="17">
        <v>45.017913573196267</v>
      </c>
      <c r="AG21" s="17">
        <v>719</v>
      </c>
      <c r="AH21" s="17">
        <v>45.017913573196267</v>
      </c>
      <c r="AK21" s="1">
        <v>0</v>
      </c>
    </row>
    <row r="22" spans="1:37" ht="15">
      <c r="A22" s="1"/>
      <c r="B22" s="271"/>
      <c r="C22" s="260" t="s">
        <v>12</v>
      </c>
      <c r="D22" s="218">
        <v>0.034335301485059942</v>
      </c>
      <c r="E22" s="470">
        <v>0</v>
      </c>
      <c r="F22" s="258">
        <v>0</v>
      </c>
      <c r="G22" s="258">
        <v>0</v>
      </c>
      <c r="H22" s="17">
        <v>0</v>
      </c>
      <c r="I22" s="17">
        <v>101.125</v>
      </c>
      <c r="J22" s="17">
        <v>3.4721573626766866</v>
      </c>
      <c r="K22" s="17">
        <v>202.25</v>
      </c>
      <c r="L22" s="17">
        <v>6.9443147253533732</v>
      </c>
      <c r="M22" s="17">
        <v>303.375</v>
      </c>
      <c r="N22" s="17">
        <v>10.41647208803006</v>
      </c>
      <c r="O22" s="17">
        <v>404.50</v>
      </c>
      <c r="P22" s="17">
        <v>13.888629450706747</v>
      </c>
      <c r="Q22" s="17">
        <v>505.625</v>
      </c>
      <c r="R22" s="17">
        <v>17.360786813383434</v>
      </c>
      <c r="S22" s="17">
        <v>606.75</v>
      </c>
      <c r="T22" s="17">
        <v>20.832944176060121</v>
      </c>
      <c r="U22" s="17">
        <v>707.875</v>
      </c>
      <c r="V22" s="17">
        <v>24.305101538736807</v>
      </c>
      <c r="W22" s="334">
        <v>809</v>
      </c>
      <c r="X22" s="17">
        <v>27.777258901413493</v>
      </c>
      <c r="Y22" s="17">
        <v>809</v>
      </c>
      <c r="Z22" s="17">
        <v>27.777258901413493</v>
      </c>
      <c r="AA22" s="17">
        <v>809</v>
      </c>
      <c r="AB22" s="17">
        <v>27.777258901413493</v>
      </c>
      <c r="AC22" s="17">
        <v>809</v>
      </c>
      <c r="AD22" s="17">
        <v>27.777258901413493</v>
      </c>
      <c r="AE22" s="17">
        <v>809</v>
      </c>
      <c r="AF22" s="17">
        <v>27.777258901413493</v>
      </c>
      <c r="AG22" s="17">
        <v>809</v>
      </c>
      <c r="AH22" s="17">
        <v>27.777258901413493</v>
      </c>
      <c r="AK22" s="1">
        <v>0</v>
      </c>
    </row>
    <row r="23" spans="1:37" ht="15">
      <c r="A23" s="1"/>
      <c r="B23" s="271"/>
      <c r="C23" s="260" t="s">
        <v>18</v>
      </c>
      <c r="D23" s="218">
        <v>0.024999999999999994</v>
      </c>
      <c r="E23" s="470">
        <v>0</v>
      </c>
      <c r="F23" s="258">
        <v>0</v>
      </c>
      <c r="G23" s="258">
        <v>0</v>
      </c>
      <c r="H23" s="17">
        <v>0</v>
      </c>
      <c r="I23" s="17">
        <v>4</v>
      </c>
      <c r="J23" s="17">
        <v>0.099999999999999978</v>
      </c>
      <c r="K23" s="17">
        <v>8</v>
      </c>
      <c r="L23" s="17">
        <v>0.19999999999999996</v>
      </c>
      <c r="M23" s="17">
        <v>12</v>
      </c>
      <c r="N23" s="17">
        <v>0.29999999999999993</v>
      </c>
      <c r="O23" s="17">
        <v>16</v>
      </c>
      <c r="P23" s="17">
        <v>0.39999999999999991</v>
      </c>
      <c r="Q23" s="17">
        <v>20</v>
      </c>
      <c r="R23" s="17">
        <v>0.49999999999999989</v>
      </c>
      <c r="S23" s="17">
        <v>24</v>
      </c>
      <c r="T23" s="17">
        <v>0.59999999999999987</v>
      </c>
      <c r="U23" s="17">
        <v>28</v>
      </c>
      <c r="V23" s="17">
        <v>0.69999999999999984</v>
      </c>
      <c r="W23" s="334">
        <v>32</v>
      </c>
      <c r="X23" s="17">
        <v>0.79999999999999982</v>
      </c>
      <c r="Y23" s="17">
        <v>32</v>
      </c>
      <c r="Z23" s="17">
        <v>0.79999999999999982</v>
      </c>
      <c r="AA23" s="17">
        <v>32</v>
      </c>
      <c r="AB23" s="17">
        <v>0.79999999999999982</v>
      </c>
      <c r="AC23" s="17">
        <v>32</v>
      </c>
      <c r="AD23" s="17">
        <v>0.79999999999999982</v>
      </c>
      <c r="AE23" s="17">
        <v>32</v>
      </c>
      <c r="AF23" s="17">
        <v>0.79999999999999982</v>
      </c>
      <c r="AG23" s="17">
        <v>32</v>
      </c>
      <c r="AH23" s="17">
        <v>0.79999999999999982</v>
      </c>
      <c r="AK23" s="1">
        <v>0</v>
      </c>
    </row>
    <row r="24" spans="1:37" ht="15">
      <c r="A24" s="1"/>
      <c r="B24" s="271"/>
      <c r="C24" s="260" t="s">
        <v>22</v>
      </c>
      <c r="D24" s="218">
        <v>0.085849056603773594</v>
      </c>
      <c r="E24" s="470">
        <v>0</v>
      </c>
      <c r="F24" s="258">
        <v>0</v>
      </c>
      <c r="G24" s="258">
        <v>0</v>
      </c>
      <c r="H24" s="17">
        <v>0</v>
      </c>
      <c r="I24" s="17">
        <v>6.875</v>
      </c>
      <c r="J24" s="17">
        <v>0.59021226415094341</v>
      </c>
      <c r="K24" s="17">
        <v>13.75</v>
      </c>
      <c r="L24" s="17">
        <v>1.1804245283018868</v>
      </c>
      <c r="M24" s="17">
        <v>20.625</v>
      </c>
      <c r="N24" s="17">
        <v>1.7706367924528303</v>
      </c>
      <c r="O24" s="17">
        <v>27.50</v>
      </c>
      <c r="P24" s="17">
        <v>2.3608490566037736</v>
      </c>
      <c r="Q24" s="17">
        <v>34.375</v>
      </c>
      <c r="R24" s="17">
        <v>2.9510613207547172</v>
      </c>
      <c r="S24" s="17">
        <v>41.25</v>
      </c>
      <c r="T24" s="17">
        <v>3.5412735849056607</v>
      </c>
      <c r="U24" s="17">
        <v>48.125</v>
      </c>
      <c r="V24" s="17">
        <v>4.1314858490566042</v>
      </c>
      <c r="W24" s="334">
        <v>55</v>
      </c>
      <c r="X24" s="17">
        <v>4.7216981132075473</v>
      </c>
      <c r="Y24" s="17">
        <v>55</v>
      </c>
      <c r="Z24" s="17">
        <v>4.7216981132075473</v>
      </c>
      <c r="AA24" s="17">
        <v>55</v>
      </c>
      <c r="AB24" s="17">
        <v>4.7216981132075473</v>
      </c>
      <c r="AC24" s="17">
        <v>55</v>
      </c>
      <c r="AD24" s="17">
        <v>4.7216981132075473</v>
      </c>
      <c r="AE24" s="17">
        <v>55</v>
      </c>
      <c r="AF24" s="17">
        <v>4.7216981132075473</v>
      </c>
      <c r="AG24" s="17">
        <v>55</v>
      </c>
      <c r="AH24" s="17">
        <v>4.7216981132075473</v>
      </c>
      <c r="AK24" s="1">
        <v>0</v>
      </c>
    </row>
    <row r="25" spans="1:37" ht="15">
      <c r="A25" s="1"/>
      <c r="B25" s="271"/>
      <c r="C25" s="260" t="s">
        <v>23</v>
      </c>
      <c r="D25" s="218">
        <v>0.04374999999999999</v>
      </c>
      <c r="E25" s="470">
        <v>0</v>
      </c>
      <c r="F25" s="258">
        <v>0</v>
      </c>
      <c r="G25" s="258">
        <v>0</v>
      </c>
      <c r="H25" s="17">
        <v>0</v>
      </c>
      <c r="I25" s="17">
        <v>4.625</v>
      </c>
      <c r="J25" s="17">
        <v>0.20234374999999996</v>
      </c>
      <c r="K25" s="17">
        <v>9.25</v>
      </c>
      <c r="L25" s="17">
        <v>0.40468749999999992</v>
      </c>
      <c r="M25" s="17">
        <v>13.875</v>
      </c>
      <c r="N25" s="17">
        <v>0.60703124999999991</v>
      </c>
      <c r="O25" s="17">
        <v>18.50</v>
      </c>
      <c r="P25" s="17">
        <v>0.80937499999999984</v>
      </c>
      <c r="Q25" s="17">
        <v>23.125</v>
      </c>
      <c r="R25" s="17">
        <v>1.0117187499999998</v>
      </c>
      <c r="S25" s="17">
        <v>27.75</v>
      </c>
      <c r="T25" s="17">
        <v>1.2140624999999998</v>
      </c>
      <c r="U25" s="17">
        <v>32.375</v>
      </c>
      <c r="V25" s="17">
        <v>1.4164062499999996</v>
      </c>
      <c r="W25" s="334">
        <v>37</v>
      </c>
      <c r="X25" s="17">
        <v>1.6187499999999997</v>
      </c>
      <c r="Y25" s="17">
        <v>37</v>
      </c>
      <c r="Z25" s="17">
        <v>1.6187499999999997</v>
      </c>
      <c r="AA25" s="17">
        <v>37</v>
      </c>
      <c r="AB25" s="17">
        <v>1.6187499999999997</v>
      </c>
      <c r="AC25" s="17">
        <v>37</v>
      </c>
      <c r="AD25" s="17">
        <v>1.6187499999999997</v>
      </c>
      <c r="AE25" s="17">
        <v>37</v>
      </c>
      <c r="AF25" s="17">
        <v>1.6187499999999997</v>
      </c>
      <c r="AG25" s="17">
        <v>37</v>
      </c>
      <c r="AH25" s="17">
        <v>1.6187499999999997</v>
      </c>
      <c r="AK25" s="1">
        <v>0</v>
      </c>
    </row>
    <row r="26" spans="1:37" ht="15">
      <c r="A26" s="1"/>
      <c r="B26" s="271"/>
      <c r="C26" s="260" t="s">
        <v>24</v>
      </c>
      <c r="D26" s="218">
        <v>0.05000000000000001</v>
      </c>
      <c r="E26" s="470">
        <v>0</v>
      </c>
      <c r="F26" s="258">
        <v>0</v>
      </c>
      <c r="G26" s="258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334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K26" s="259">
        <v>0</v>
      </c>
    </row>
    <row r="27" spans="1:37" ht="15">
      <c r="A27" s="1"/>
      <c r="B27" s="271"/>
      <c r="C27" s="260" t="s">
        <v>28</v>
      </c>
      <c r="D27" s="218">
        <v>0</v>
      </c>
      <c r="E27" s="470">
        <v>0</v>
      </c>
      <c r="F27" s="258">
        <v>0</v>
      </c>
      <c r="G27" s="258">
        <v>0</v>
      </c>
      <c r="H27" s="17">
        <v>0</v>
      </c>
      <c r="I27" s="17">
        <v>0.125</v>
      </c>
      <c r="J27" s="17">
        <v>0</v>
      </c>
      <c r="K27" s="17">
        <v>0.25</v>
      </c>
      <c r="L27" s="17">
        <v>0</v>
      </c>
      <c r="M27" s="17">
        <v>0.375</v>
      </c>
      <c r="N27" s="17">
        <v>0</v>
      </c>
      <c r="O27" s="17">
        <v>0.50</v>
      </c>
      <c r="P27" s="17">
        <v>0</v>
      </c>
      <c r="Q27" s="17">
        <v>0.625</v>
      </c>
      <c r="R27" s="17">
        <v>0</v>
      </c>
      <c r="S27" s="17">
        <v>0.75</v>
      </c>
      <c r="T27" s="17">
        <v>0</v>
      </c>
      <c r="U27" s="17">
        <v>0.875</v>
      </c>
      <c r="V27" s="17">
        <v>0</v>
      </c>
      <c r="W27" s="334">
        <v>1</v>
      </c>
      <c r="X27" s="17">
        <v>0</v>
      </c>
      <c r="Y27" s="17">
        <v>1</v>
      </c>
      <c r="Z27" s="17">
        <v>0</v>
      </c>
      <c r="AA27" s="17">
        <v>1</v>
      </c>
      <c r="AB27" s="17">
        <v>0</v>
      </c>
      <c r="AC27" s="17">
        <v>1</v>
      </c>
      <c r="AD27" s="17">
        <v>0</v>
      </c>
      <c r="AE27" s="17">
        <v>1</v>
      </c>
      <c r="AF27" s="17">
        <v>0</v>
      </c>
      <c r="AG27" s="17">
        <v>1</v>
      </c>
      <c r="AH27" s="17">
        <v>0</v>
      </c>
      <c r="AK27" s="1">
        <v>0</v>
      </c>
    </row>
    <row r="28" spans="1:37" ht="15">
      <c r="A28" s="1"/>
      <c r="B28" s="271"/>
      <c r="C28" s="230" t="s">
        <v>37</v>
      </c>
      <c r="D28" s="231"/>
      <c r="E28" s="232">
        <v>918.60</v>
      </c>
      <c r="F28" s="232">
        <v>34.732927853377149</v>
      </c>
      <c r="G28" s="232">
        <v>1778</v>
      </c>
      <c r="H28" s="232">
        <v>77.219956024410138</v>
      </c>
      <c r="I28" s="232">
        <v>2528.125</v>
      </c>
      <c r="J28" s="232">
        <v>110.04350849757925</v>
      </c>
      <c r="K28" s="232">
        <v>3278.25</v>
      </c>
      <c r="L28" s="232">
        <v>142.86706097074838</v>
      </c>
      <c r="M28" s="232">
        <v>4028.375</v>
      </c>
      <c r="N28" s="232">
        <v>175.6906134439175</v>
      </c>
      <c r="O28" s="232">
        <v>4778.50</v>
      </c>
      <c r="P28" s="232">
        <v>208.51416591708659</v>
      </c>
      <c r="Q28" s="232">
        <v>5528.625</v>
      </c>
      <c r="R28" s="232">
        <v>241.3377183902557</v>
      </c>
      <c r="S28" s="232">
        <v>6278.75</v>
      </c>
      <c r="T28" s="232">
        <v>274.16127086342482</v>
      </c>
      <c r="U28" s="232">
        <v>7028.875</v>
      </c>
      <c r="V28" s="232">
        <v>306.98482333659393</v>
      </c>
      <c r="W28" s="232">
        <v>7779</v>
      </c>
      <c r="X28" s="232">
        <v>339.80837580976299</v>
      </c>
      <c r="Y28" s="232">
        <v>7779</v>
      </c>
      <c r="Z28" s="232">
        <v>339.80837580976299</v>
      </c>
      <c r="AA28" s="232">
        <v>7779</v>
      </c>
      <c r="AB28" s="232">
        <v>339.80837580976299</v>
      </c>
      <c r="AC28" s="232">
        <v>7779</v>
      </c>
      <c r="AD28" s="232">
        <v>339.80837580976299</v>
      </c>
      <c r="AE28" s="232">
        <v>7779</v>
      </c>
      <c r="AF28" s="232">
        <v>339.80837580976299</v>
      </c>
      <c r="AG28" s="232">
        <v>7779</v>
      </c>
      <c r="AH28" s="232">
        <v>339.80837580976299</v>
      </c>
      <c r="AK28" s="1">
        <v>0</v>
      </c>
    </row>
    <row r="29" spans="1:34" ht="15">
      <c r="A29" s="1"/>
      <c r="B29" s="271"/>
      <c r="C29" s="203"/>
      <c r="D29" s="218"/>
      <c r="E29" s="9"/>
      <c r="F29" s="22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5">
      <c r="A30" s="1"/>
      <c r="B30" s="271"/>
      <c r="C30" s="203" t="s">
        <v>299</v>
      </c>
      <c r="D30" s="266"/>
      <c r="E30" s="258">
        <v>2000</v>
      </c>
      <c r="F30" s="258">
        <v>0</v>
      </c>
      <c r="G30" s="258">
        <v>2000</v>
      </c>
      <c r="H30" s="17">
        <v>0</v>
      </c>
      <c r="I30" s="17">
        <v>2125</v>
      </c>
      <c r="J30" s="17">
        <v>0</v>
      </c>
      <c r="K30" s="17">
        <v>2250</v>
      </c>
      <c r="L30" s="17">
        <v>0</v>
      </c>
      <c r="M30" s="17">
        <v>2375</v>
      </c>
      <c r="N30" s="17">
        <v>0</v>
      </c>
      <c r="O30" s="17">
        <v>2500</v>
      </c>
      <c r="P30" s="17">
        <v>0</v>
      </c>
      <c r="Q30" s="17">
        <v>2625</v>
      </c>
      <c r="R30" s="17">
        <v>0</v>
      </c>
      <c r="S30" s="17">
        <v>2750</v>
      </c>
      <c r="T30" s="17">
        <v>0</v>
      </c>
      <c r="U30" s="17">
        <v>2875</v>
      </c>
      <c r="V30" s="17">
        <v>0</v>
      </c>
      <c r="W30" s="471">
        <v>3000</v>
      </c>
      <c r="X30" s="17">
        <v>0</v>
      </c>
      <c r="Y30" s="17">
        <v>3000</v>
      </c>
      <c r="Z30" s="17">
        <v>0</v>
      </c>
      <c r="AA30" s="17">
        <v>3000</v>
      </c>
      <c r="AB30" s="17">
        <v>0</v>
      </c>
      <c r="AC30" s="17">
        <v>3000</v>
      </c>
      <c r="AD30" s="17">
        <v>0</v>
      </c>
      <c r="AE30" s="17">
        <v>3000</v>
      </c>
      <c r="AF30" s="17">
        <v>0</v>
      </c>
      <c r="AG30" s="17">
        <v>3000</v>
      </c>
      <c r="AH30" s="17">
        <v>0</v>
      </c>
    </row>
    <row r="31" spans="1:37" ht="15">
      <c r="A31" s="1"/>
      <c r="B31" s="271"/>
      <c r="C31" s="203" t="s">
        <v>195</v>
      </c>
      <c r="D31" s="218">
        <v>0.29193548387096768</v>
      </c>
      <c r="E31" s="258">
        <v>200</v>
      </c>
      <c r="F31" s="258">
        <v>58.387096774193537</v>
      </c>
      <c r="G31" s="258">
        <v>200</v>
      </c>
      <c r="H31" s="17">
        <v>58.387096774193537</v>
      </c>
      <c r="I31" s="17">
        <v>225</v>
      </c>
      <c r="J31" s="17">
        <v>65.68548387096773</v>
      </c>
      <c r="K31" s="17">
        <v>250</v>
      </c>
      <c r="L31" s="17">
        <v>72.983870967741922</v>
      </c>
      <c r="M31" s="17">
        <v>275</v>
      </c>
      <c r="N31" s="17">
        <v>80.282258064516114</v>
      </c>
      <c r="O31" s="17">
        <v>300</v>
      </c>
      <c r="P31" s="17">
        <v>87.580645161290306</v>
      </c>
      <c r="Q31" s="17">
        <v>325</v>
      </c>
      <c r="R31" s="17">
        <v>94.879032258064498</v>
      </c>
      <c r="S31" s="17">
        <v>350</v>
      </c>
      <c r="T31" s="17">
        <v>102.17741935483869</v>
      </c>
      <c r="U31" s="17">
        <v>375</v>
      </c>
      <c r="V31" s="17">
        <v>109.47580645161288</v>
      </c>
      <c r="W31" s="471">
        <v>400</v>
      </c>
      <c r="X31" s="17">
        <v>116.77419354838708</v>
      </c>
      <c r="Y31" s="17">
        <v>400</v>
      </c>
      <c r="Z31" s="17">
        <v>116.77419354838708</v>
      </c>
      <c r="AA31" s="17">
        <v>400</v>
      </c>
      <c r="AB31" s="17">
        <v>116.77419354838708</v>
      </c>
      <c r="AC31" s="17">
        <v>400</v>
      </c>
      <c r="AD31" s="17">
        <v>116.77419354838708</v>
      </c>
      <c r="AE31" s="17">
        <v>400</v>
      </c>
      <c r="AF31" s="17">
        <v>116.77419354838708</v>
      </c>
      <c r="AG31" s="17">
        <v>400</v>
      </c>
      <c r="AH31" s="17">
        <v>116.77419354838708</v>
      </c>
      <c r="AK31" s="1">
        <v>0</v>
      </c>
    </row>
    <row r="32" spans="1:37" ht="15">
      <c r="A32" s="1"/>
      <c r="B32" s="271"/>
      <c r="C32" s="201" t="s">
        <v>190</v>
      </c>
      <c r="D32" s="218">
        <v>0.080882352941176475</v>
      </c>
      <c r="E32" s="258">
        <v>0</v>
      </c>
      <c r="F32" s="258">
        <v>0</v>
      </c>
      <c r="G32" s="471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471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K32" s="1">
        <v>0</v>
      </c>
    </row>
    <row r="33" spans="1:37" ht="15">
      <c r="A33" s="1"/>
      <c r="B33" s="271"/>
      <c r="C33" s="201" t="s">
        <v>192</v>
      </c>
      <c r="D33" s="218">
        <v>0.0048979591836734691</v>
      </c>
      <c r="E33" s="258">
        <v>51</v>
      </c>
      <c r="F33" s="258">
        <v>0.24979591836734694</v>
      </c>
      <c r="G33" s="471">
        <v>51</v>
      </c>
      <c r="H33" s="17">
        <v>0.24979591836734694</v>
      </c>
      <c r="I33" s="17">
        <v>80.875</v>
      </c>
      <c r="J33" s="17">
        <v>0.39612244897959181</v>
      </c>
      <c r="K33" s="17">
        <v>110.75</v>
      </c>
      <c r="L33" s="17">
        <v>0.54244897959183669</v>
      </c>
      <c r="M33" s="17">
        <v>140.625</v>
      </c>
      <c r="N33" s="17">
        <v>0.68877551020408156</v>
      </c>
      <c r="O33" s="17">
        <v>170.50</v>
      </c>
      <c r="P33" s="17">
        <v>0.83510204081632644</v>
      </c>
      <c r="Q33" s="17">
        <v>200.375</v>
      </c>
      <c r="R33" s="17">
        <v>0.98142857142857143</v>
      </c>
      <c r="S33" s="17">
        <v>230.25</v>
      </c>
      <c r="T33" s="17">
        <v>1.1277551020408163</v>
      </c>
      <c r="U33" s="17">
        <v>260.125</v>
      </c>
      <c r="V33" s="17">
        <v>1.2740816326530611</v>
      </c>
      <c r="W33" s="471">
        <v>290</v>
      </c>
      <c r="X33" s="17">
        <v>1.4204081632653061</v>
      </c>
      <c r="Y33" s="17">
        <v>290</v>
      </c>
      <c r="Z33" s="17">
        <v>1.4204081632653061</v>
      </c>
      <c r="AA33" s="17">
        <v>290</v>
      </c>
      <c r="AB33" s="17">
        <v>1.4204081632653061</v>
      </c>
      <c r="AC33" s="17">
        <v>290</v>
      </c>
      <c r="AD33" s="17">
        <v>1.4204081632653061</v>
      </c>
      <c r="AE33" s="17">
        <v>290</v>
      </c>
      <c r="AF33" s="17">
        <v>1.4204081632653061</v>
      </c>
      <c r="AG33" s="17">
        <v>290</v>
      </c>
      <c r="AH33" s="17">
        <v>1.4204081632653061</v>
      </c>
      <c r="AK33" s="1">
        <v>0</v>
      </c>
    </row>
    <row r="34" spans="1:34" ht="15.75" thickBot="1">
      <c r="A34" s="1"/>
      <c r="B34" s="271"/>
      <c r="C34" s="230" t="s">
        <v>37</v>
      </c>
      <c r="D34" s="231"/>
      <c r="E34" s="232">
        <v>2251</v>
      </c>
      <c r="F34" s="232">
        <v>58.636892692560885</v>
      </c>
      <c r="G34" s="232">
        <v>2251</v>
      </c>
      <c r="H34" s="232">
        <v>58.636892692560885</v>
      </c>
      <c r="I34" s="232">
        <v>2430.875</v>
      </c>
      <c r="J34" s="232">
        <v>66.081606319947326</v>
      </c>
      <c r="K34" s="232">
        <v>2610.75</v>
      </c>
      <c r="L34" s="232">
        <v>73.526319947333761</v>
      </c>
      <c r="M34" s="232">
        <v>2790.625</v>
      </c>
      <c r="N34" s="232">
        <v>80.971033574720195</v>
      </c>
      <c r="O34" s="232">
        <v>2970.50</v>
      </c>
      <c r="P34" s="232">
        <v>88.41574720210663</v>
      </c>
      <c r="Q34" s="232">
        <v>3150.375</v>
      </c>
      <c r="R34" s="232">
        <v>95.860460829493064</v>
      </c>
      <c r="S34" s="232">
        <v>3330.25</v>
      </c>
      <c r="T34" s="232">
        <v>103.30517445687951</v>
      </c>
      <c r="U34" s="232">
        <v>3510.125</v>
      </c>
      <c r="V34" s="232">
        <v>110.74988808426595</v>
      </c>
      <c r="W34" s="232">
        <v>3690</v>
      </c>
      <c r="X34" s="232">
        <v>118.19460171165238</v>
      </c>
      <c r="Y34" s="232">
        <v>3690</v>
      </c>
      <c r="Z34" s="232">
        <v>118.19460171165238</v>
      </c>
      <c r="AA34" s="232">
        <v>3690</v>
      </c>
      <c r="AB34" s="232">
        <v>118.19460171165238</v>
      </c>
      <c r="AC34" s="232">
        <v>3690</v>
      </c>
      <c r="AD34" s="232">
        <v>118.19460171165238</v>
      </c>
      <c r="AE34" s="232">
        <v>3690</v>
      </c>
      <c r="AF34" s="232">
        <v>118.19460171165238</v>
      </c>
      <c r="AG34" s="232">
        <v>3690</v>
      </c>
      <c r="AH34" s="232">
        <v>118.19460171165238</v>
      </c>
    </row>
    <row r="35" spans="1:34" ht="15.75" thickBot="1">
      <c r="A35" s="1"/>
      <c r="B35" s="271"/>
      <c r="C35" s="170" t="s">
        <v>34</v>
      </c>
      <c r="D35" s="410"/>
      <c r="E35" s="409">
        <v>3169.60</v>
      </c>
      <c r="F35" s="409">
        <v>93.36982054593804</v>
      </c>
      <c r="G35" s="409">
        <v>4029</v>
      </c>
      <c r="H35" s="409">
        <v>135.85684871697103</v>
      </c>
      <c r="I35" s="409">
        <v>4959</v>
      </c>
      <c r="J35" s="409">
        <v>176.12511481752659</v>
      </c>
      <c r="K35" s="409">
        <v>5889</v>
      </c>
      <c r="L35" s="409">
        <v>216.39338091808213</v>
      </c>
      <c r="M35" s="409">
        <v>6819</v>
      </c>
      <c r="N35" s="409">
        <v>256.66164701863772</v>
      </c>
      <c r="O35" s="409">
        <v>7749</v>
      </c>
      <c r="P35" s="409">
        <v>296.9299131191932</v>
      </c>
      <c r="Q35" s="409">
        <v>8679</v>
      </c>
      <c r="R35" s="409">
        <v>337.19817921974879</v>
      </c>
      <c r="S35" s="409">
        <v>9609</v>
      </c>
      <c r="T35" s="409">
        <v>377.46644532030433</v>
      </c>
      <c r="U35" s="409">
        <v>10539</v>
      </c>
      <c r="V35" s="409">
        <v>417.73471142085987</v>
      </c>
      <c r="W35" s="409">
        <v>11469</v>
      </c>
      <c r="X35" s="409">
        <v>458.00297752141535</v>
      </c>
      <c r="Y35" s="409">
        <v>11469</v>
      </c>
      <c r="Z35" s="409">
        <v>458.00297752141535</v>
      </c>
      <c r="AA35" s="409">
        <v>11469</v>
      </c>
      <c r="AB35" s="409">
        <v>458.00297752141535</v>
      </c>
      <c r="AC35" s="409">
        <v>11469</v>
      </c>
      <c r="AD35" s="409">
        <v>458.00297752141535</v>
      </c>
      <c r="AE35" s="409">
        <v>11469</v>
      </c>
      <c r="AF35" s="409">
        <v>458.00297752141535</v>
      </c>
      <c r="AG35" s="409">
        <v>11469</v>
      </c>
      <c r="AH35" s="409">
        <v>458.00297752141535</v>
      </c>
    </row>
    <row r="36" s="202" customFormat="1" ht="15.75" thickTop="1"/>
    <row r="37" spans="1:21" ht="15" outlineLevel="1">
      <c r="A37" s="1"/>
      <c r="B37" s="202"/>
      <c r="C37" s="233"/>
      <c r="S37" s="202"/>
      <c r="U37" s="202"/>
    </row>
    <row r="38" spans="2:21" s="10" customFormat="1" ht="15" outlineLevel="1">
      <c r="B38" s="288"/>
      <c r="C38" s="233" t="s">
        <v>201</v>
      </c>
      <c r="D38" s="233"/>
      <c r="E38" s="10">
        <v>2021</v>
      </c>
      <c r="F38" s="10">
        <v>2022</v>
      </c>
      <c r="G38" s="10">
        <v>2023</v>
      </c>
      <c r="H38" s="10">
        <v>2024</v>
      </c>
      <c r="I38" s="10">
        <v>2025</v>
      </c>
      <c r="J38" s="10">
        <v>2026</v>
      </c>
      <c r="K38" s="10">
        <v>2027</v>
      </c>
      <c r="L38" s="10">
        <v>2028</v>
      </c>
      <c r="M38" s="10">
        <v>2029</v>
      </c>
      <c r="N38" s="10">
        <v>2030</v>
      </c>
      <c r="O38" s="10">
        <v>2031</v>
      </c>
      <c r="P38" s="10">
        <v>2032</v>
      </c>
      <c r="Q38" s="10">
        <v>2033</v>
      </c>
      <c r="R38" s="10">
        <v>2034</v>
      </c>
      <c r="S38" s="10">
        <v>2035</v>
      </c>
      <c r="U38" s="288"/>
    </row>
    <row r="39" spans="1:21" ht="15" outlineLevel="1">
      <c r="A39" s="1"/>
      <c r="B39" s="202"/>
      <c r="C39" s="310" t="s">
        <v>197</v>
      </c>
      <c r="D39" s="311"/>
      <c r="E39" s="312">
        <v>11.440722428658326</v>
      </c>
      <c r="F39" s="312">
        <v>16.94797809279823</v>
      </c>
      <c r="G39" s="312">
        <v>23.075111673402255</v>
      </c>
      <c r="H39" s="312">
        <v>29.202245254006272</v>
      </c>
      <c r="I39" s="312">
        <v>35.329378834610296</v>
      </c>
      <c r="J39" s="312">
        <v>41.45651241521432</v>
      </c>
      <c r="K39" s="312">
        <v>47.583645995818337</v>
      </c>
      <c r="L39" s="312">
        <v>53.710779576422354</v>
      </c>
      <c r="M39" s="312">
        <v>59.837913157026378</v>
      </c>
      <c r="N39" s="312">
        <v>65.965046737630402</v>
      </c>
      <c r="O39" s="312">
        <v>65.965046737630402</v>
      </c>
      <c r="P39" s="312">
        <v>65.965046737630402</v>
      </c>
      <c r="Q39" s="312">
        <v>65.965046737630402</v>
      </c>
      <c r="R39" s="312">
        <v>65.965046737630402</v>
      </c>
      <c r="S39" s="312">
        <v>65.965046737630402</v>
      </c>
      <c r="T39" s="17"/>
      <c r="U39" s="258"/>
    </row>
    <row r="40" spans="1:21" ht="15" outlineLevel="1">
      <c r="A40" s="1"/>
      <c r="B40" s="202"/>
      <c r="C40" s="313" t="s">
        <v>198</v>
      </c>
      <c r="D40" s="314"/>
      <c r="E40" s="315">
        <v>18.300421155618363</v>
      </c>
      <c r="F40" s="315">
        <v>24.474344610680461</v>
      </c>
      <c r="G40" s="315">
        <v>30.342968657677631</v>
      </c>
      <c r="H40" s="315">
        <v>36.2115927046748</v>
      </c>
      <c r="I40" s="315">
        <v>42.080216751671969</v>
      </c>
      <c r="J40" s="315">
        <v>47.948840798669153</v>
      </c>
      <c r="K40" s="315">
        <v>53.817464845666315</v>
      </c>
      <c r="L40" s="315">
        <v>59.686088892663491</v>
      </c>
      <c r="M40" s="315">
        <v>65.554712939660661</v>
      </c>
      <c r="N40" s="315">
        <v>71.42333698665783</v>
      </c>
      <c r="O40" s="315">
        <v>71.42333698665783</v>
      </c>
      <c r="P40" s="315">
        <v>71.42333698665783</v>
      </c>
      <c r="Q40" s="315">
        <v>71.42333698665783</v>
      </c>
      <c r="R40" s="315">
        <v>71.42333698665783</v>
      </c>
      <c r="S40" s="315">
        <v>71.42333698665783</v>
      </c>
      <c r="U40" s="202"/>
    </row>
    <row r="41" spans="1:21" ht="15" outlineLevel="1">
      <c r="A41" s="1"/>
      <c r="B41" s="202"/>
      <c r="C41" s="313" t="s">
        <v>199</v>
      </c>
      <c r="D41" s="314"/>
      <c r="E41" s="315">
        <v>63.628676961661348</v>
      </c>
      <c r="F41" s="315">
        <v>94.434526013492345</v>
      </c>
      <c r="G41" s="315">
        <v>122.70703448644667</v>
      </c>
      <c r="H41" s="315">
        <v>150.97954295940104</v>
      </c>
      <c r="I41" s="315">
        <v>179.25205143235536</v>
      </c>
      <c r="J41" s="315">
        <v>207.52455990530979</v>
      </c>
      <c r="K41" s="315">
        <v>235.7970683782641</v>
      </c>
      <c r="L41" s="315">
        <v>264.06957685121847</v>
      </c>
      <c r="M41" s="315">
        <v>292.34208532417273</v>
      </c>
      <c r="N41" s="315">
        <v>320.6145937971271</v>
      </c>
      <c r="O41" s="315">
        <v>320.6145937971271</v>
      </c>
      <c r="P41" s="315">
        <v>320.6145937971271</v>
      </c>
      <c r="Q41" s="315">
        <v>320.6145937971271</v>
      </c>
      <c r="R41" s="315">
        <v>320.6145937971271</v>
      </c>
      <c r="S41" s="315">
        <v>320.6145937971271</v>
      </c>
      <c r="U41" s="202"/>
    </row>
    <row r="42" spans="1:21" ht="15" outlineLevel="1">
      <c r="A42" s="1"/>
      <c r="B42" s="202"/>
      <c r="C42" s="294" t="s">
        <v>72</v>
      </c>
      <c r="D42" s="287"/>
      <c r="E42" s="34">
        <v>93.36982054593804</v>
      </c>
      <c r="F42" s="34">
        <v>135.85684871697103</v>
      </c>
      <c r="G42" s="34">
        <v>176.12511481752657</v>
      </c>
      <c r="H42" s="34">
        <v>216.39338091808213</v>
      </c>
      <c r="I42" s="34">
        <v>256.66164701863761</v>
      </c>
      <c r="J42" s="34">
        <v>296.92991311919326</v>
      </c>
      <c r="K42" s="34">
        <v>337.19817921974874</v>
      </c>
      <c r="L42" s="34">
        <v>377.46644532030433</v>
      </c>
      <c r="M42" s="34">
        <v>417.73471142085975</v>
      </c>
      <c r="N42" s="34">
        <v>458.00297752141535</v>
      </c>
      <c r="O42" s="34">
        <v>458.00297752141535</v>
      </c>
      <c r="P42" s="34">
        <v>458.00297752141535</v>
      </c>
      <c r="Q42" s="34">
        <v>458.00297752141535</v>
      </c>
      <c r="R42" s="34">
        <v>458.00297752141535</v>
      </c>
      <c r="S42" s="34">
        <v>458.00297752141535</v>
      </c>
      <c r="U42" s="202"/>
    </row>
    <row r="43" spans="3:5" s="202" customFormat="1" ht="15" outlineLevel="1">
      <c r="C43" s="292"/>
      <c r="D43" s="292"/>
      <c r="E43" s="292"/>
    </row>
    <row r="44" spans="1:21" ht="15" outlineLevel="1">
      <c r="A44" s="1"/>
      <c r="B44" s="202"/>
      <c r="C44" s="310" t="s">
        <v>139</v>
      </c>
      <c r="D44" s="311"/>
      <c r="E44" s="312">
        <v>114.1683947601754</v>
      </c>
      <c r="F44" s="312">
        <v>202.57434094768439</v>
      </c>
      <c r="G44" s="312">
        <v>280.11975593356254</v>
      </c>
      <c r="H44" s="312">
        <v>357.66517091944075</v>
      </c>
      <c r="I44" s="312">
        <v>435.21058590531891</v>
      </c>
      <c r="J44" s="312">
        <v>512.75600089119712</v>
      </c>
      <c r="K44" s="312">
        <v>590.30141587707521</v>
      </c>
      <c r="L44" s="312">
        <v>667.84683086295342</v>
      </c>
      <c r="M44" s="312">
        <v>745.39224584883164</v>
      </c>
      <c r="N44" s="312">
        <v>822.93766083470985</v>
      </c>
      <c r="O44" s="312">
        <v>822.93766083470985</v>
      </c>
      <c r="P44" s="312">
        <v>822.93766083470985</v>
      </c>
      <c r="Q44" s="312">
        <v>822.93766083470985</v>
      </c>
      <c r="R44" s="312">
        <v>822.93766083470985</v>
      </c>
      <c r="S44" s="312">
        <v>822.93766083470985</v>
      </c>
      <c r="T44" s="17"/>
      <c r="U44" s="202"/>
    </row>
    <row r="45" spans="1:21" ht="15" outlineLevel="1">
      <c r="A45" s="1"/>
      <c r="B45" s="202"/>
      <c r="C45" s="313" t="s">
        <v>140</v>
      </c>
      <c r="D45" s="314"/>
      <c r="E45" s="315">
        <v>110.77580261821828</v>
      </c>
      <c r="F45" s="315">
        <v>202.98610304740282</v>
      </c>
      <c r="G45" s="315">
        <v>264.8654989509439</v>
      </c>
      <c r="H45" s="315">
        <v>326.74489485448498</v>
      </c>
      <c r="I45" s="315">
        <v>388.62429075802618</v>
      </c>
      <c r="J45" s="315">
        <v>450.5036866615672</v>
      </c>
      <c r="K45" s="315">
        <v>512.38308256510834</v>
      </c>
      <c r="L45" s="315">
        <v>574.26247846864942</v>
      </c>
      <c r="M45" s="315">
        <v>636.1418743721905</v>
      </c>
      <c r="N45" s="315">
        <v>698.02127027573169</v>
      </c>
      <c r="O45" s="315">
        <v>698.02127027573169</v>
      </c>
      <c r="P45" s="315">
        <v>698.02127027573169</v>
      </c>
      <c r="Q45" s="315">
        <v>698.02127027573169</v>
      </c>
      <c r="R45" s="315">
        <v>698.02127027573169</v>
      </c>
      <c r="S45" s="315">
        <v>698.02127027573169</v>
      </c>
      <c r="U45" s="202"/>
    </row>
    <row r="46" spans="1:21" ht="15" outlineLevel="1">
      <c r="A46" s="1"/>
      <c r="B46" s="202"/>
      <c r="C46" s="313" t="s">
        <v>141</v>
      </c>
      <c r="D46" s="314"/>
      <c r="E46" s="315">
        <v>2944.6558026216062</v>
      </c>
      <c r="F46" s="315">
        <v>3623.4395560049124</v>
      </c>
      <c r="G46" s="315">
        <v>4414.0147451154935</v>
      </c>
      <c r="H46" s="315">
        <v>5204.5899342260745</v>
      </c>
      <c r="I46" s="315">
        <v>5995.1651233366556</v>
      </c>
      <c r="J46" s="315">
        <v>6785.7403124472366</v>
      </c>
      <c r="K46" s="315">
        <v>7576.3155015578159</v>
      </c>
      <c r="L46" s="315">
        <v>8366.8906906683969</v>
      </c>
      <c r="M46" s="315">
        <v>9157.465879778978</v>
      </c>
      <c r="N46" s="315">
        <v>9948.041068889559</v>
      </c>
      <c r="O46" s="315">
        <v>9948.041068889559</v>
      </c>
      <c r="P46" s="315">
        <v>9948.041068889559</v>
      </c>
      <c r="Q46" s="315">
        <v>9948.041068889559</v>
      </c>
      <c r="R46" s="315">
        <v>9948.041068889559</v>
      </c>
      <c r="S46" s="315">
        <v>9948.041068889559</v>
      </c>
      <c r="U46" s="202"/>
    </row>
    <row r="47" spans="1:21" ht="15" outlineLevel="1">
      <c r="A47" s="1"/>
      <c r="B47" s="202"/>
      <c r="C47" s="294" t="s">
        <v>72</v>
      </c>
      <c r="D47" s="287"/>
      <c r="E47" s="34">
        <v>3169.60</v>
      </c>
      <c r="F47" s="34">
        <v>4028.9999999999995</v>
      </c>
      <c r="G47" s="34">
        <v>4959</v>
      </c>
      <c r="H47" s="34">
        <v>5889</v>
      </c>
      <c r="I47" s="34">
        <v>6819.0000000000009</v>
      </c>
      <c r="J47" s="34">
        <v>7749.0000000000009</v>
      </c>
      <c r="K47" s="34">
        <v>8679</v>
      </c>
      <c r="L47" s="34">
        <v>9609</v>
      </c>
      <c r="M47" s="34">
        <v>10539</v>
      </c>
      <c r="N47" s="34">
        <v>11469</v>
      </c>
      <c r="O47" s="34">
        <v>11469</v>
      </c>
      <c r="P47" s="34">
        <v>11469</v>
      </c>
      <c r="Q47" s="34">
        <v>11469</v>
      </c>
      <c r="R47" s="34">
        <v>11469</v>
      </c>
      <c r="S47" s="34">
        <v>11469</v>
      </c>
      <c r="U47" s="202"/>
    </row>
    <row r="48" spans="3:5" s="202" customFormat="1" ht="15" outlineLevel="1">
      <c r="C48" s="292"/>
      <c r="D48" s="292"/>
      <c r="E48" s="292"/>
    </row>
    <row r="49" spans="3:19" s="202" customFormat="1" ht="15" outlineLevel="1">
      <c r="C49" s="238" t="s">
        <v>244</v>
      </c>
      <c r="D49" s="285"/>
      <c r="E49" s="239">
        <v>89.437211964476475</v>
      </c>
      <c r="F49" s="239">
        <v>177.84315815198548</v>
      </c>
      <c r="G49" s="239">
        <v>252.29717528840124</v>
      </c>
      <c r="H49" s="239">
        <v>326.75119242481708</v>
      </c>
      <c r="I49" s="239">
        <v>401.20520956123289</v>
      </c>
      <c r="J49" s="239">
        <v>475.65922669764876</v>
      </c>
      <c r="K49" s="239">
        <v>550.11324383406452</v>
      </c>
      <c r="L49" s="239">
        <v>624.56726097048033</v>
      </c>
      <c r="M49" s="239">
        <v>699.02127810689615</v>
      </c>
      <c r="N49" s="239">
        <v>773.47529524331196</v>
      </c>
      <c r="O49" s="239">
        <v>773.47529524331196</v>
      </c>
      <c r="P49" s="239">
        <v>773.47529524331196</v>
      </c>
      <c r="Q49" s="239">
        <v>773.47529524331196</v>
      </c>
      <c r="R49" s="239">
        <v>773.47529524331196</v>
      </c>
      <c r="S49" s="239">
        <v>773.47529524331196</v>
      </c>
    </row>
    <row r="50" spans="3:19" s="202" customFormat="1" ht="15" outlineLevel="1">
      <c r="C50" s="241" t="s">
        <v>245</v>
      </c>
      <c r="D50" s="286"/>
      <c r="E50" s="242">
        <v>59.162899392411823</v>
      </c>
      <c r="F50" s="242">
        <v>151.37319982159636</v>
      </c>
      <c r="G50" s="242">
        <v>206.80098282191167</v>
      </c>
      <c r="H50" s="242">
        <v>262.22876582222693</v>
      </c>
      <c r="I50" s="242">
        <v>317.65654882254228</v>
      </c>
      <c r="J50" s="242">
        <v>373.08433182285751</v>
      </c>
      <c r="K50" s="242">
        <v>428.51211482317285</v>
      </c>
      <c r="L50" s="242">
        <v>483.93989782348814</v>
      </c>
      <c r="M50" s="242">
        <v>539.36768082380343</v>
      </c>
      <c r="N50" s="242">
        <v>594.79546382411877</v>
      </c>
      <c r="O50" s="242">
        <v>594.79546382411877</v>
      </c>
      <c r="P50" s="242">
        <v>594.79546382411877</v>
      </c>
      <c r="Q50" s="242">
        <v>594.79546382411877</v>
      </c>
      <c r="R50" s="242">
        <v>594.79546382411877</v>
      </c>
      <c r="S50" s="242">
        <v>594.79546382411877</v>
      </c>
    </row>
    <row r="51" spans="3:19" s="202" customFormat="1" ht="15" outlineLevel="1">
      <c r="C51" s="241" t="s">
        <v>246</v>
      </c>
      <c r="D51" s="286"/>
      <c r="E51" s="242">
        <v>769.99988864311172</v>
      </c>
      <c r="F51" s="242">
        <v>1448.783642026418</v>
      </c>
      <c r="G51" s="242">
        <v>2069.0268418896871</v>
      </c>
      <c r="H51" s="242">
        <v>2689.2700417529559</v>
      </c>
      <c r="I51" s="242">
        <v>3309.5132416162251</v>
      </c>
      <c r="J51" s="242">
        <v>3929.7564414794942</v>
      </c>
      <c r="K51" s="242">
        <v>4549.9996413427625</v>
      </c>
      <c r="L51" s="242">
        <v>5170.2428412060317</v>
      </c>
      <c r="M51" s="242">
        <v>5790.4860410693</v>
      </c>
      <c r="N51" s="242">
        <v>6410.7292409325692</v>
      </c>
      <c r="O51" s="242">
        <v>6410.7292409325692</v>
      </c>
      <c r="P51" s="242">
        <v>6410.7292409325692</v>
      </c>
      <c r="Q51" s="242">
        <v>6410.7292409325692</v>
      </c>
      <c r="R51" s="242">
        <v>6410.7292409325692</v>
      </c>
      <c r="S51" s="242">
        <v>6410.7292409325692</v>
      </c>
    </row>
    <row r="52" spans="3:19" s="202" customFormat="1" ht="15" outlineLevel="1">
      <c r="C52" s="294" t="s">
        <v>72</v>
      </c>
      <c r="D52" s="287"/>
      <c r="E52" s="34">
        <v>918.60</v>
      </c>
      <c r="F52" s="34">
        <v>1777.9999999999998</v>
      </c>
      <c r="G52" s="34">
        <v>2528.125</v>
      </c>
      <c r="H52" s="34">
        <v>3278.25</v>
      </c>
      <c r="I52" s="34">
        <v>4028.375</v>
      </c>
      <c r="J52" s="34">
        <v>4778.50</v>
      </c>
      <c r="K52" s="34">
        <v>5528.625</v>
      </c>
      <c r="L52" s="34">
        <v>6278.75</v>
      </c>
      <c r="M52" s="34">
        <v>7028.875</v>
      </c>
      <c r="N52" s="34">
        <v>7779</v>
      </c>
      <c r="O52" s="34">
        <v>7779</v>
      </c>
      <c r="P52" s="34">
        <v>7779</v>
      </c>
      <c r="Q52" s="34">
        <v>7779</v>
      </c>
      <c r="R52" s="34">
        <v>7779</v>
      </c>
      <c r="S52" s="34">
        <v>7779</v>
      </c>
    </row>
    <row r="53" spans="3:19" s="202" customFormat="1" ht="15" outlineLevel="1">
      <c r="C53" s="292"/>
      <c r="D53" s="292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</row>
    <row r="54" spans="3:19" s="202" customFormat="1" ht="15" outlineLevel="1">
      <c r="C54" s="238" t="s">
        <v>278</v>
      </c>
      <c r="D54" s="285"/>
      <c r="E54" s="239">
        <v>0</v>
      </c>
      <c r="F54" s="239">
        <v>0</v>
      </c>
      <c r="G54" s="239">
        <v>0</v>
      </c>
      <c r="H54" s="239">
        <v>0</v>
      </c>
      <c r="I54" s="239">
        <v>0</v>
      </c>
      <c r="J54" s="239">
        <v>0</v>
      </c>
      <c r="K54" s="239">
        <v>0</v>
      </c>
      <c r="L54" s="239">
        <v>0</v>
      </c>
      <c r="M54" s="239">
        <v>0</v>
      </c>
      <c r="N54" s="239">
        <v>0</v>
      </c>
      <c r="O54" s="239">
        <v>0</v>
      </c>
      <c r="P54" s="239">
        <v>0</v>
      </c>
      <c r="Q54" s="239">
        <v>0</v>
      </c>
      <c r="R54" s="239">
        <v>0</v>
      </c>
      <c r="S54" s="239">
        <v>0</v>
      </c>
    </row>
    <row r="55" spans="3:19" s="202" customFormat="1" ht="15" outlineLevel="1">
      <c r="C55" s="241" t="s">
        <v>277</v>
      </c>
      <c r="D55" s="286"/>
      <c r="E55" s="242">
        <v>0</v>
      </c>
      <c r="F55" s="242">
        <v>0</v>
      </c>
      <c r="G55" s="242">
        <v>0</v>
      </c>
      <c r="H55" s="242">
        <v>0</v>
      </c>
      <c r="I55" s="242">
        <v>0</v>
      </c>
      <c r="J55" s="242">
        <v>0</v>
      </c>
      <c r="K55" s="242">
        <v>0</v>
      </c>
      <c r="L55" s="242">
        <v>0</v>
      </c>
      <c r="M55" s="242">
        <v>0</v>
      </c>
      <c r="N55" s="242">
        <v>0</v>
      </c>
      <c r="O55" s="242">
        <v>0</v>
      </c>
      <c r="P55" s="242">
        <v>0</v>
      </c>
      <c r="Q55" s="242">
        <v>0</v>
      </c>
      <c r="R55" s="242">
        <v>0</v>
      </c>
      <c r="S55" s="242">
        <v>0</v>
      </c>
    </row>
    <row r="56" spans="3:19" s="202" customFormat="1" ht="15" outlineLevel="1">
      <c r="C56" s="241" t="s">
        <v>276</v>
      </c>
      <c r="D56" s="286"/>
      <c r="E56" s="242">
        <v>2000</v>
      </c>
      <c r="F56" s="242">
        <v>2000</v>
      </c>
      <c r="G56" s="242">
        <v>2125</v>
      </c>
      <c r="H56" s="242">
        <v>2250</v>
      </c>
      <c r="I56" s="242">
        <v>2375</v>
      </c>
      <c r="J56" s="242">
        <v>2500</v>
      </c>
      <c r="K56" s="242">
        <v>2625</v>
      </c>
      <c r="L56" s="242">
        <v>2750</v>
      </c>
      <c r="M56" s="242">
        <v>2875</v>
      </c>
      <c r="N56" s="242">
        <v>3000</v>
      </c>
      <c r="O56" s="242">
        <v>3000</v>
      </c>
      <c r="P56" s="242">
        <v>3000</v>
      </c>
      <c r="Q56" s="242">
        <v>3000</v>
      </c>
      <c r="R56" s="242">
        <v>3000</v>
      </c>
      <c r="S56" s="242">
        <v>3000</v>
      </c>
    </row>
    <row r="57" spans="3:19" s="202" customFormat="1" ht="15" outlineLevel="1">
      <c r="C57" s="294" t="s">
        <v>72</v>
      </c>
      <c r="D57" s="287"/>
      <c r="E57" s="34">
        <v>2000</v>
      </c>
      <c r="F57" s="34">
        <v>2000</v>
      </c>
      <c r="G57" s="34">
        <v>2125</v>
      </c>
      <c r="H57" s="34">
        <v>2250</v>
      </c>
      <c r="I57" s="34">
        <v>2375</v>
      </c>
      <c r="J57" s="34">
        <v>2500</v>
      </c>
      <c r="K57" s="34">
        <v>2625</v>
      </c>
      <c r="L57" s="34">
        <v>2750</v>
      </c>
      <c r="M57" s="34">
        <v>2875</v>
      </c>
      <c r="N57" s="34">
        <v>3000</v>
      </c>
      <c r="O57" s="34">
        <v>3000</v>
      </c>
      <c r="P57" s="34">
        <v>3000</v>
      </c>
      <c r="Q57" s="34">
        <v>3000</v>
      </c>
      <c r="R57" s="34">
        <v>3000</v>
      </c>
      <c r="S57" s="34">
        <v>3000</v>
      </c>
    </row>
    <row r="58" spans="3:19" s="202" customFormat="1" ht="15" outlineLevel="1">
      <c r="C58" s="292"/>
      <c r="D58" s="292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</row>
    <row r="59" spans="3:19" s="202" customFormat="1" ht="15" outlineLevel="1">
      <c r="C59" s="238" t="s">
        <v>220</v>
      </c>
      <c r="D59" s="285"/>
      <c r="E59" s="239">
        <v>24.731182795698924</v>
      </c>
      <c r="F59" s="239">
        <v>24.731182795698924</v>
      </c>
      <c r="G59" s="239">
        <v>27.822580645161292</v>
      </c>
      <c r="H59" s="239">
        <v>30.913978494623656</v>
      </c>
      <c r="I59" s="239">
        <v>34.005376344086024</v>
      </c>
      <c r="J59" s="239">
        <v>37.096774193548384</v>
      </c>
      <c r="K59" s="239">
        <v>40.188172043010752</v>
      </c>
      <c r="L59" s="239">
        <v>43.27956989247312</v>
      </c>
      <c r="M59" s="239">
        <v>46.370967741935488</v>
      </c>
      <c r="N59" s="239">
        <v>49.462365591397848</v>
      </c>
      <c r="O59" s="239">
        <v>49.462365591397848</v>
      </c>
      <c r="P59" s="239">
        <v>49.462365591397848</v>
      </c>
      <c r="Q59" s="239">
        <v>49.462365591397848</v>
      </c>
      <c r="R59" s="239">
        <v>49.462365591397848</v>
      </c>
      <c r="S59" s="239">
        <v>49.462365591397848</v>
      </c>
    </row>
    <row r="60" spans="3:19" s="202" customFormat="1" ht="15" outlineLevel="1">
      <c r="C60" s="241" t="s">
        <v>218</v>
      </c>
      <c r="D60" s="286"/>
      <c r="E60" s="242">
        <v>51.612903225806448</v>
      </c>
      <c r="F60" s="242">
        <v>51.612903225806448</v>
      </c>
      <c r="G60" s="242">
        <v>58.064516129032256</v>
      </c>
      <c r="H60" s="242">
        <v>64.516129032258064</v>
      </c>
      <c r="I60" s="242">
        <v>70.967741935483872</v>
      </c>
      <c r="J60" s="242">
        <v>77.41935483870968</v>
      </c>
      <c r="K60" s="242">
        <v>83.870967741935488</v>
      </c>
      <c r="L60" s="242">
        <v>90.322580645161281</v>
      </c>
      <c r="M60" s="242">
        <v>96.774193548387089</v>
      </c>
      <c r="N60" s="242">
        <v>103.2258064516129</v>
      </c>
      <c r="O60" s="242">
        <v>103.2258064516129</v>
      </c>
      <c r="P60" s="242">
        <v>103.2258064516129</v>
      </c>
      <c r="Q60" s="242">
        <v>103.2258064516129</v>
      </c>
      <c r="R60" s="242">
        <v>103.2258064516129</v>
      </c>
      <c r="S60" s="242">
        <v>103.2258064516129</v>
      </c>
    </row>
    <row r="61" spans="3:19" s="202" customFormat="1" ht="15" outlineLevel="1">
      <c r="C61" s="241" t="s">
        <v>219</v>
      </c>
      <c r="D61" s="286"/>
      <c r="E61" s="242">
        <v>174.65591397849448</v>
      </c>
      <c r="F61" s="242">
        <v>174.65591397849448</v>
      </c>
      <c r="G61" s="242">
        <v>219.98790322580635</v>
      </c>
      <c r="H61" s="242">
        <v>265.31989247311822</v>
      </c>
      <c r="I61" s="242">
        <v>310.65188172043008</v>
      </c>
      <c r="J61" s="242">
        <v>355.98387096774195</v>
      </c>
      <c r="K61" s="242">
        <v>401.31586021505382</v>
      </c>
      <c r="L61" s="242">
        <v>446.64784946236568</v>
      </c>
      <c r="M61" s="242">
        <v>491.97983870967755</v>
      </c>
      <c r="N61" s="242">
        <v>537.31182795698942</v>
      </c>
      <c r="O61" s="242">
        <v>537.31182795698942</v>
      </c>
      <c r="P61" s="242">
        <v>537.31182795698942</v>
      </c>
      <c r="Q61" s="242">
        <v>537.31182795698942</v>
      </c>
      <c r="R61" s="242">
        <v>537.31182795698942</v>
      </c>
      <c r="S61" s="242">
        <v>537.31182795698942</v>
      </c>
    </row>
    <row r="62" spans="3:19" s="202" customFormat="1" ht="15" outlineLevel="1">
      <c r="C62" s="294" t="s">
        <v>72</v>
      </c>
      <c r="D62" s="287"/>
      <c r="E62" s="34">
        <v>250.99999999999986</v>
      </c>
      <c r="F62" s="34">
        <v>250.99999999999986</v>
      </c>
      <c r="G62" s="34">
        <v>305.87499999999989</v>
      </c>
      <c r="H62" s="34">
        <v>360.74999999999994</v>
      </c>
      <c r="I62" s="34">
        <v>415.625</v>
      </c>
      <c r="J62" s="34">
        <v>470.50</v>
      </c>
      <c r="K62" s="34">
        <v>525.375</v>
      </c>
      <c r="L62" s="34">
        <v>580.25000000000011</v>
      </c>
      <c r="M62" s="34">
        <v>635.12500000000011</v>
      </c>
      <c r="N62" s="34">
        <v>690.00000000000023</v>
      </c>
      <c r="O62" s="34">
        <v>690.00000000000023</v>
      </c>
      <c r="P62" s="34">
        <v>690.00000000000023</v>
      </c>
      <c r="Q62" s="34">
        <v>690.00000000000023</v>
      </c>
      <c r="R62" s="34">
        <v>690.00000000000023</v>
      </c>
      <c r="S62" s="34">
        <v>690.00000000000023</v>
      </c>
    </row>
    <row r="63" spans="1:21" ht="15" outlineLevel="1">
      <c r="A63" s="1"/>
      <c r="C63" s="48" t="s">
        <v>212</v>
      </c>
      <c r="D63" s="233"/>
      <c r="E63" s="309">
        <v>0</v>
      </c>
      <c r="F63" s="309">
        <v>0</v>
      </c>
      <c r="G63" s="309">
        <v>0</v>
      </c>
      <c r="H63" s="309">
        <v>0</v>
      </c>
      <c r="I63" s="309">
        <v>9.09494701772928E-13</v>
      </c>
      <c r="J63" s="309">
        <v>9.09494701772928E-13</v>
      </c>
      <c r="K63" s="309">
        <v>0</v>
      </c>
      <c r="L63" s="309">
        <v>0</v>
      </c>
      <c r="M63" s="309">
        <v>0</v>
      </c>
      <c r="N63" s="309">
        <v>0</v>
      </c>
      <c r="O63" s="309">
        <v>0</v>
      </c>
      <c r="P63" s="309">
        <v>0</v>
      </c>
      <c r="Q63" s="309">
        <v>0</v>
      </c>
      <c r="R63" s="309">
        <v>0</v>
      </c>
      <c r="S63" s="309">
        <v>0</v>
      </c>
      <c r="U63" s="202"/>
    </row>
    <row r="64" spans="1:21" ht="15" outlineLevel="1">
      <c r="A64" s="1"/>
      <c r="C64" s="48"/>
      <c r="D64" s="233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U64" s="202"/>
    </row>
    <row r="65" spans="1:35" ht="15" outlineLevel="1">
      <c r="A65" s="1"/>
      <c r="C65" s="48" t="s">
        <v>212</v>
      </c>
      <c r="D65" s="48"/>
      <c r="E65" s="245">
        <v>0</v>
      </c>
      <c r="F65" s="245">
        <v>0</v>
      </c>
      <c r="G65" s="245">
        <v>0</v>
      </c>
      <c r="H65" s="245">
        <v>0</v>
      </c>
      <c r="I65" s="245">
        <v>0</v>
      </c>
      <c r="J65" s="245">
        <v>0</v>
      </c>
      <c r="K65" s="245">
        <v>0</v>
      </c>
      <c r="L65" s="245">
        <v>0</v>
      </c>
      <c r="M65" s="245">
        <v>0</v>
      </c>
      <c r="N65" s="245">
        <v>0</v>
      </c>
      <c r="O65" s="245">
        <v>0</v>
      </c>
      <c r="P65" s="245">
        <v>0</v>
      </c>
      <c r="Q65" s="245">
        <v>0</v>
      </c>
      <c r="R65" s="245">
        <v>0</v>
      </c>
      <c r="S65" s="245">
        <v>0</v>
      </c>
      <c r="T65" s="245">
        <v>0</v>
      </c>
      <c r="U65" s="293">
        <v>0</v>
      </c>
      <c r="V65" s="245">
        <v>0</v>
      </c>
      <c r="W65" s="245">
        <v>0</v>
      </c>
      <c r="X65" s="245">
        <v>0</v>
      </c>
      <c r="Y65" s="245">
        <v>0</v>
      </c>
      <c r="Z65" s="245">
        <v>0</v>
      </c>
      <c r="AA65" s="245">
        <v>0</v>
      </c>
      <c r="AB65" s="245">
        <v>0</v>
      </c>
      <c r="AC65" s="245">
        <v>0</v>
      </c>
      <c r="AD65" s="245">
        <v>0</v>
      </c>
      <c r="AE65" s="245">
        <v>0</v>
      </c>
      <c r="AF65" s="245">
        <v>0</v>
      </c>
      <c r="AG65" s="245">
        <v>0</v>
      </c>
      <c r="AH65" s="245">
        <v>0</v>
      </c>
      <c r="AI65" s="245">
        <v>0</v>
      </c>
    </row>
    <row r="66" spans="1:35" ht="15" outlineLevel="1">
      <c r="A66" s="1"/>
      <c r="C66" s="48"/>
      <c r="D66" s="48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93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</row>
    <row r="67" spans="1:7" ht="15" outlineLevel="1">
      <c r="A67" s="1"/>
      <c r="C67" s="71" t="s">
        <v>214</v>
      </c>
      <c r="G67" s="17"/>
    </row>
    <row r="68" ht="15" outlineLevel="1">
      <c r="A68" s="1"/>
    </row>
    <row r="69" spans="1:36" ht="15" outlineLevel="1">
      <c r="A69" s="1"/>
      <c r="C69" s="284" t="s">
        <v>32</v>
      </c>
      <c r="D69" s="288"/>
      <c r="E69" s="515">
        <v>2021</v>
      </c>
      <c r="F69" s="516"/>
      <c r="G69" s="515">
        <v>2022</v>
      </c>
      <c r="H69" s="516"/>
      <c r="I69" s="515">
        <v>2023</v>
      </c>
      <c r="J69" s="516"/>
      <c r="K69" s="515">
        <v>2024</v>
      </c>
      <c r="L69" s="516"/>
      <c r="M69" s="515">
        <v>2025</v>
      </c>
      <c r="N69" s="516"/>
      <c r="O69" s="515">
        <v>2026</v>
      </c>
      <c r="P69" s="516"/>
      <c r="Q69" s="515">
        <v>2027</v>
      </c>
      <c r="R69" s="516"/>
      <c r="S69" s="515">
        <v>2028</v>
      </c>
      <c r="T69" s="516"/>
      <c r="U69" s="515">
        <v>2029</v>
      </c>
      <c r="V69" s="516"/>
      <c r="W69" s="515">
        <v>2030</v>
      </c>
      <c r="X69" s="516"/>
      <c r="Y69" s="515">
        <v>2031</v>
      </c>
      <c r="Z69" s="516"/>
      <c r="AA69" s="515">
        <v>2032</v>
      </c>
      <c r="AB69" s="516"/>
      <c r="AC69" s="515">
        <v>2033</v>
      </c>
      <c r="AD69" s="516"/>
      <c r="AE69" s="515">
        <v>2034</v>
      </c>
      <c r="AF69" s="516"/>
      <c r="AG69" s="515">
        <v>2035</v>
      </c>
      <c r="AH69" s="516"/>
      <c r="AI69" s="519"/>
      <c r="AJ69" s="519"/>
    </row>
    <row r="70" spans="3:34" s="8" customFormat="1" ht="15" outlineLevel="1">
      <c r="C70" s="159" t="s">
        <v>53</v>
      </c>
      <c r="D70" s="289"/>
      <c r="E70" s="281" t="s">
        <v>31</v>
      </c>
      <c r="F70" s="282" t="s">
        <v>35</v>
      </c>
      <c r="G70" s="281" t="s">
        <v>31</v>
      </c>
      <c r="H70" s="282" t="s">
        <v>35</v>
      </c>
      <c r="I70" s="281" t="s">
        <v>31</v>
      </c>
      <c r="J70" s="282" t="s">
        <v>35</v>
      </c>
      <c r="K70" s="281" t="s">
        <v>31</v>
      </c>
      <c r="L70" s="282" t="s">
        <v>35</v>
      </c>
      <c r="M70" s="281" t="s">
        <v>31</v>
      </c>
      <c r="N70" s="282" t="s">
        <v>35</v>
      </c>
      <c r="O70" s="281" t="s">
        <v>31</v>
      </c>
      <c r="P70" s="282" t="s">
        <v>35</v>
      </c>
      <c r="Q70" s="281" t="s">
        <v>31</v>
      </c>
      <c r="R70" s="282" t="s">
        <v>35</v>
      </c>
      <c r="S70" s="281" t="s">
        <v>31</v>
      </c>
      <c r="T70" s="282" t="s">
        <v>35</v>
      </c>
      <c r="U70" s="281" t="s">
        <v>31</v>
      </c>
      <c r="V70" s="282" t="s">
        <v>35</v>
      </c>
      <c r="W70" s="281" t="s">
        <v>31</v>
      </c>
      <c r="X70" s="282" t="s">
        <v>35</v>
      </c>
      <c r="Y70" s="281" t="s">
        <v>31</v>
      </c>
      <c r="Z70" s="282" t="s">
        <v>35</v>
      </c>
      <c r="AA70" s="281" t="s">
        <v>31</v>
      </c>
      <c r="AB70" s="282" t="s">
        <v>35</v>
      </c>
      <c r="AC70" s="281" t="s">
        <v>31</v>
      </c>
      <c r="AD70" s="282" t="s">
        <v>35</v>
      </c>
      <c r="AE70" s="281" t="s">
        <v>31</v>
      </c>
      <c r="AF70" s="282" t="s">
        <v>35</v>
      </c>
      <c r="AG70" s="281" t="s">
        <v>31</v>
      </c>
      <c r="AH70" s="282" t="s">
        <v>35</v>
      </c>
    </row>
    <row r="71" spans="1:34" ht="15" outlineLevel="1">
      <c r="A71" s="1"/>
      <c r="C71" s="8" t="s">
        <v>6</v>
      </c>
      <c r="D71" s="39"/>
      <c r="E71" s="275">
        <v>0</v>
      </c>
      <c r="F71" s="276">
        <v>0</v>
      </c>
      <c r="G71" s="275">
        <v>0</v>
      </c>
      <c r="H71" s="276">
        <v>0</v>
      </c>
      <c r="I71" s="275">
        <v>0</v>
      </c>
      <c r="J71" s="276">
        <v>0</v>
      </c>
      <c r="K71" s="275">
        <v>0</v>
      </c>
      <c r="L71" s="276">
        <v>0</v>
      </c>
      <c r="M71" s="275">
        <v>0</v>
      </c>
      <c r="N71" s="276">
        <v>0</v>
      </c>
      <c r="O71" s="275">
        <v>0</v>
      </c>
      <c r="P71" s="276">
        <v>0</v>
      </c>
      <c r="Q71" s="275">
        <v>0</v>
      </c>
      <c r="R71" s="276">
        <v>0</v>
      </c>
      <c r="S71" s="275">
        <v>0</v>
      </c>
      <c r="T71" s="276">
        <v>0</v>
      </c>
      <c r="U71" s="275">
        <v>0</v>
      </c>
      <c r="V71" s="276">
        <v>0</v>
      </c>
      <c r="W71" s="275">
        <v>0</v>
      </c>
      <c r="X71" s="276">
        <v>0</v>
      </c>
      <c r="Y71" s="275">
        <v>0</v>
      </c>
      <c r="Z71" s="276">
        <v>0</v>
      </c>
      <c r="AA71" s="275">
        <v>0</v>
      </c>
      <c r="AB71" s="276">
        <v>0</v>
      </c>
      <c r="AC71" s="275">
        <v>0</v>
      </c>
      <c r="AD71" s="276">
        <v>0</v>
      </c>
      <c r="AE71" s="275">
        <v>0</v>
      </c>
      <c r="AF71" s="276">
        <v>0</v>
      </c>
      <c r="AG71" s="275">
        <v>0</v>
      </c>
      <c r="AH71" s="276">
        <v>0</v>
      </c>
    </row>
    <row r="72" spans="1:34" ht="15" outlineLevel="1">
      <c r="A72" s="1"/>
      <c r="C72" s="8" t="s">
        <v>205</v>
      </c>
      <c r="D72" s="39"/>
      <c r="E72" s="275">
        <v>33.931746486951532</v>
      </c>
      <c r="F72" s="276">
        <v>1.998202848676035</v>
      </c>
      <c r="G72" s="275">
        <v>33.931746486951532</v>
      </c>
      <c r="H72" s="276">
        <v>1.998202848676035</v>
      </c>
      <c r="I72" s="275">
        <v>43.81703470031546</v>
      </c>
      <c r="J72" s="276">
        <v>2.5803364879074664</v>
      </c>
      <c r="K72" s="275">
        <v>53.702322913679382</v>
      </c>
      <c r="L72" s="276">
        <v>3.1624701271388975</v>
      </c>
      <c r="M72" s="275">
        <v>63.587611127043303</v>
      </c>
      <c r="N72" s="276">
        <v>3.7446037663703287</v>
      </c>
      <c r="O72" s="275">
        <v>73.472899340407224</v>
      </c>
      <c r="P72" s="276">
        <v>4.3267374056017598</v>
      </c>
      <c r="Q72" s="275">
        <v>83.358187553771145</v>
      </c>
      <c r="R72" s="276">
        <v>4.9088710448331909</v>
      </c>
      <c r="S72" s="275">
        <v>93.243475767135081</v>
      </c>
      <c r="T72" s="276">
        <v>5.4910046840646221</v>
      </c>
      <c r="U72" s="275">
        <v>103.128763980499</v>
      </c>
      <c r="V72" s="276">
        <v>6.0731383232960532</v>
      </c>
      <c r="W72" s="275">
        <v>113.01405219386292</v>
      </c>
      <c r="X72" s="276">
        <v>6.6552719625274843</v>
      </c>
      <c r="Y72" s="275">
        <v>113.01405219386292</v>
      </c>
      <c r="Z72" s="276">
        <v>6.6552719625274843</v>
      </c>
      <c r="AA72" s="275">
        <v>113.01405219386292</v>
      </c>
      <c r="AB72" s="276">
        <v>6.6552719625274843</v>
      </c>
      <c r="AC72" s="275">
        <v>113.01405219386292</v>
      </c>
      <c r="AD72" s="276">
        <v>6.6552719625274843</v>
      </c>
      <c r="AE72" s="275">
        <v>113.01405219386292</v>
      </c>
      <c r="AF72" s="276">
        <v>6.6552719625274843</v>
      </c>
      <c r="AG72" s="275">
        <v>113.01405219386292</v>
      </c>
      <c r="AH72" s="276">
        <v>6.6552719625274843</v>
      </c>
    </row>
    <row r="73" spans="1:34" ht="15" outlineLevel="1">
      <c r="A73" s="1"/>
      <c r="C73" s="8" t="s">
        <v>206</v>
      </c>
      <c r="D73" s="39"/>
      <c r="E73" s="275">
        <v>0</v>
      </c>
      <c r="F73" s="276">
        <v>0</v>
      </c>
      <c r="G73" s="275">
        <v>0</v>
      </c>
      <c r="H73" s="276">
        <v>0</v>
      </c>
      <c r="I73" s="275">
        <v>0.14489420423183072</v>
      </c>
      <c r="J73" s="276">
        <v>0.0077276908923643072</v>
      </c>
      <c r="K73" s="275">
        <v>0.28978840846366144</v>
      </c>
      <c r="L73" s="276">
        <v>0.015455381784728614</v>
      </c>
      <c r="M73" s="275">
        <v>0.43468261269549219</v>
      </c>
      <c r="N73" s="276">
        <v>0.023183072677092919</v>
      </c>
      <c r="O73" s="275">
        <v>0.57957681692732288</v>
      </c>
      <c r="P73" s="276">
        <v>0.030910763569457229</v>
      </c>
      <c r="Q73" s="275">
        <v>0.72447102115915363</v>
      </c>
      <c r="R73" s="276">
        <v>0.038638454461821535</v>
      </c>
      <c r="S73" s="275">
        <v>0.86936522539098438</v>
      </c>
      <c r="T73" s="276">
        <v>0.046366145354185838</v>
      </c>
      <c r="U73" s="275">
        <v>1.0142594296228151</v>
      </c>
      <c r="V73" s="276">
        <v>0.054093836246550148</v>
      </c>
      <c r="W73" s="275">
        <v>1.1591536338546458</v>
      </c>
      <c r="X73" s="276">
        <v>0.061821527138914457</v>
      </c>
      <c r="Y73" s="275">
        <v>1.1591536338546458</v>
      </c>
      <c r="Z73" s="276">
        <v>0.061821527138914457</v>
      </c>
      <c r="AA73" s="275">
        <v>1.1591536338546458</v>
      </c>
      <c r="AB73" s="276">
        <v>0.061821527138914457</v>
      </c>
      <c r="AC73" s="275">
        <v>1.1591536338546458</v>
      </c>
      <c r="AD73" s="276">
        <v>0.061821527138914457</v>
      </c>
      <c r="AE73" s="275">
        <v>1.1591536338546458</v>
      </c>
      <c r="AF73" s="276">
        <v>0.061821527138914457</v>
      </c>
      <c r="AG73" s="275">
        <v>1.1591536338546458</v>
      </c>
      <c r="AH73" s="276">
        <v>0.061821527138914457</v>
      </c>
    </row>
    <row r="74" spans="1:34" ht="15" outlineLevel="1">
      <c r="A74" s="1"/>
      <c r="C74" s="8" t="s">
        <v>191</v>
      </c>
      <c r="D74" s="39"/>
      <c r="E74" s="275">
        <v>0</v>
      </c>
      <c r="F74" s="276">
        <v>0</v>
      </c>
      <c r="G74" s="275">
        <v>88.40594618750896</v>
      </c>
      <c r="H74" s="276">
        <v>5.507255664139902</v>
      </c>
      <c r="I74" s="275">
        <v>101.5860856514077</v>
      </c>
      <c r="J74" s="276">
        <v>6.3283135323827757</v>
      </c>
      <c r="K74" s="275">
        <v>114.76622511530647</v>
      </c>
      <c r="L74" s="276">
        <v>7.1493714006256486</v>
      </c>
      <c r="M74" s="275">
        <v>127.94636457920521</v>
      </c>
      <c r="N74" s="276">
        <v>7.9704292688685214</v>
      </c>
      <c r="O74" s="275">
        <v>141.12650404310398</v>
      </c>
      <c r="P74" s="276">
        <v>8.7914871371113961</v>
      </c>
      <c r="Q74" s="275">
        <v>154.30664350700272</v>
      </c>
      <c r="R74" s="276">
        <v>9.6125450053542671</v>
      </c>
      <c r="S74" s="275">
        <v>167.48678297090146</v>
      </c>
      <c r="T74" s="276">
        <v>10.433602873597142</v>
      </c>
      <c r="U74" s="275">
        <v>180.6669224348002</v>
      </c>
      <c r="V74" s="276">
        <v>11.254660741840013</v>
      </c>
      <c r="W74" s="275">
        <v>193.84706189869897</v>
      </c>
      <c r="X74" s="276">
        <v>12.075718610082888</v>
      </c>
      <c r="Y74" s="275">
        <v>193.84706189869897</v>
      </c>
      <c r="Z74" s="276">
        <v>12.075718610082888</v>
      </c>
      <c r="AA74" s="275">
        <v>193.84706189869897</v>
      </c>
      <c r="AB74" s="276">
        <v>12.075718610082888</v>
      </c>
      <c r="AC74" s="275">
        <v>193.84706189869897</v>
      </c>
      <c r="AD74" s="276">
        <v>12.075718610082888</v>
      </c>
      <c r="AE74" s="275">
        <v>193.84706189869897</v>
      </c>
      <c r="AF74" s="276">
        <v>12.075718610082888</v>
      </c>
      <c r="AG74" s="275">
        <v>193.84706189869897</v>
      </c>
      <c r="AH74" s="276">
        <v>12.075718610082888</v>
      </c>
    </row>
    <row r="75" spans="1:34" ht="15" outlineLevel="1">
      <c r="A75" s="1"/>
      <c r="C75" s="8" t="s">
        <v>193</v>
      </c>
      <c r="D75" s="39"/>
      <c r="E75" s="275">
        <v>11.627469426152398</v>
      </c>
      <c r="F75" s="276">
        <v>0.74415804327375357</v>
      </c>
      <c r="G75" s="275">
        <v>11.627469426152398</v>
      </c>
      <c r="H75" s="276">
        <v>0.74415804327375357</v>
      </c>
      <c r="I75" s="275">
        <v>16.625117591721541</v>
      </c>
      <c r="J75" s="276">
        <v>1.0640075258701789</v>
      </c>
      <c r="K75" s="275">
        <v>21.622765757290686</v>
      </c>
      <c r="L75" s="276">
        <v>1.3838570084666042</v>
      </c>
      <c r="M75" s="275">
        <v>26.620413922859832</v>
      </c>
      <c r="N75" s="276">
        <v>1.7037064910630295</v>
      </c>
      <c r="O75" s="275">
        <v>31.618062088428978</v>
      </c>
      <c r="P75" s="276">
        <v>2.0235559736594544</v>
      </c>
      <c r="Q75" s="275">
        <v>36.615710253998117</v>
      </c>
      <c r="R75" s="276">
        <v>2.3434054562558799</v>
      </c>
      <c r="S75" s="275">
        <v>41.613358419567263</v>
      </c>
      <c r="T75" s="276">
        <v>2.6632549388523055</v>
      </c>
      <c r="U75" s="275">
        <v>46.611006585136408</v>
      </c>
      <c r="V75" s="276">
        <v>2.9831044214487306</v>
      </c>
      <c r="W75" s="275">
        <v>51.608654750705554</v>
      </c>
      <c r="X75" s="276">
        <v>3.3029539040451561</v>
      </c>
      <c r="Y75" s="275">
        <v>51.608654750705554</v>
      </c>
      <c r="Z75" s="276">
        <v>3.3029539040451561</v>
      </c>
      <c r="AA75" s="275">
        <v>51.608654750705554</v>
      </c>
      <c r="AB75" s="276">
        <v>3.3029539040451561</v>
      </c>
      <c r="AC75" s="275">
        <v>51.608654750705554</v>
      </c>
      <c r="AD75" s="276">
        <v>3.3029539040451561</v>
      </c>
      <c r="AE75" s="275">
        <v>51.608654750705554</v>
      </c>
      <c r="AF75" s="276">
        <v>3.3029539040451561</v>
      </c>
      <c r="AG75" s="275">
        <v>51.608654750705554</v>
      </c>
      <c r="AH75" s="276">
        <v>3.3029539040451561</v>
      </c>
    </row>
    <row r="76" spans="1:34" ht="15" outlineLevel="1">
      <c r="A76" s="1"/>
      <c r="C76" s="8" t="s">
        <v>207</v>
      </c>
      <c r="D76" s="39"/>
      <c r="E76" s="275">
        <v>35.79430994875419</v>
      </c>
      <c r="F76" s="276">
        <v>3.0872592330800486</v>
      </c>
      <c r="G76" s="275">
        <v>35.79430994875419</v>
      </c>
      <c r="H76" s="276">
        <v>3.0872592330800486</v>
      </c>
      <c r="I76" s="275">
        <v>58.589856865170518</v>
      </c>
      <c r="J76" s="276">
        <v>5.0533751546209569</v>
      </c>
      <c r="K76" s="275">
        <v>81.385403781586845</v>
      </c>
      <c r="L76" s="276">
        <v>7.0194910761618647</v>
      </c>
      <c r="M76" s="275">
        <v>104.18095069800317</v>
      </c>
      <c r="N76" s="276">
        <v>8.9856069977027726</v>
      </c>
      <c r="O76" s="275">
        <v>126.9764976144195</v>
      </c>
      <c r="P76" s="276">
        <v>10.951722919243681</v>
      </c>
      <c r="Q76" s="275">
        <v>149.77204453083581</v>
      </c>
      <c r="R76" s="276">
        <v>12.917838840784587</v>
      </c>
      <c r="S76" s="275">
        <v>172.56759144725214</v>
      </c>
      <c r="T76" s="276">
        <v>14.883954762325496</v>
      </c>
      <c r="U76" s="275">
        <v>195.36313836366847</v>
      </c>
      <c r="V76" s="276">
        <v>16.850070683866402</v>
      </c>
      <c r="W76" s="275">
        <v>218.1586852800848</v>
      </c>
      <c r="X76" s="276">
        <v>18.81618660540731</v>
      </c>
      <c r="Y76" s="275">
        <v>218.1586852800848</v>
      </c>
      <c r="Z76" s="276">
        <v>18.81618660540731</v>
      </c>
      <c r="AA76" s="275">
        <v>218.1586852800848</v>
      </c>
      <c r="AB76" s="276">
        <v>18.81618660540731</v>
      </c>
      <c r="AC76" s="275">
        <v>218.1586852800848</v>
      </c>
      <c r="AD76" s="276">
        <v>18.81618660540731</v>
      </c>
      <c r="AE76" s="275">
        <v>218.1586852800848</v>
      </c>
      <c r="AF76" s="276">
        <v>18.81618660540731</v>
      </c>
      <c r="AG76" s="275">
        <v>218.1586852800848</v>
      </c>
      <c r="AH76" s="276">
        <v>18.81618660540731</v>
      </c>
    </row>
    <row r="77" spans="1:34" ht="15" outlineLevel="1">
      <c r="A77" s="1"/>
      <c r="C77" s="8" t="s">
        <v>208</v>
      </c>
      <c r="D77" s="39"/>
      <c r="E77" s="275">
        <v>0.87009063444108758</v>
      </c>
      <c r="F77" s="276">
        <v>0.036253776435045321</v>
      </c>
      <c r="G77" s="275">
        <v>0.87009063444108758</v>
      </c>
      <c r="H77" s="276">
        <v>0.036253776435045321</v>
      </c>
      <c r="I77" s="275">
        <v>7.3836858006042299</v>
      </c>
      <c r="J77" s="276">
        <v>0.30765357502517626</v>
      </c>
      <c r="K77" s="275">
        <v>13.897280966767372</v>
      </c>
      <c r="L77" s="276">
        <v>0.57905337361530718</v>
      </c>
      <c r="M77" s="275">
        <v>20.410876132930515</v>
      </c>
      <c r="N77" s="276">
        <v>0.85045317220543815</v>
      </c>
      <c r="O77" s="275">
        <v>26.924471299093657</v>
      </c>
      <c r="P77" s="276">
        <v>1.1218529707955689</v>
      </c>
      <c r="Q77" s="275">
        <v>33.438066465256796</v>
      </c>
      <c r="R77" s="276">
        <v>1.3932527693857</v>
      </c>
      <c r="S77" s="275">
        <v>39.951661631419938</v>
      </c>
      <c r="T77" s="276">
        <v>1.6646525679758308</v>
      </c>
      <c r="U77" s="275">
        <v>46.465256797583081</v>
      </c>
      <c r="V77" s="276">
        <v>1.9360523665659617</v>
      </c>
      <c r="W77" s="275">
        <v>52.978851963746223</v>
      </c>
      <c r="X77" s="276">
        <v>2.2074521651560928</v>
      </c>
      <c r="Y77" s="275">
        <v>52.978851963746223</v>
      </c>
      <c r="Z77" s="276">
        <v>2.2074521651560928</v>
      </c>
      <c r="AA77" s="275">
        <v>52.978851963746223</v>
      </c>
      <c r="AB77" s="276">
        <v>2.2074521651560928</v>
      </c>
      <c r="AC77" s="275">
        <v>52.978851963746223</v>
      </c>
      <c r="AD77" s="276">
        <v>2.2074521651560928</v>
      </c>
      <c r="AE77" s="275">
        <v>52.978851963746223</v>
      </c>
      <c r="AF77" s="276">
        <v>2.2074521651560928</v>
      </c>
      <c r="AG77" s="275">
        <v>52.978851963746223</v>
      </c>
      <c r="AH77" s="276">
        <v>2.2074521651560928</v>
      </c>
    </row>
    <row r="78" spans="1:34" ht="15" outlineLevel="1">
      <c r="A78" s="1"/>
      <c r="C78" s="8" t="s">
        <v>209</v>
      </c>
      <c r="D78" s="39"/>
      <c r="E78" s="275">
        <v>7.2135954681772763</v>
      </c>
      <c r="F78" s="276">
        <v>0.30603132289236917</v>
      </c>
      <c r="G78" s="275">
        <v>7.2135954681772763</v>
      </c>
      <c r="H78" s="276">
        <v>0.30603132289236917</v>
      </c>
      <c r="I78" s="275">
        <v>8.4671776074641816</v>
      </c>
      <c r="J78" s="276">
        <v>0.35921359546817727</v>
      </c>
      <c r="K78" s="275">
        <v>9.7207597467510851</v>
      </c>
      <c r="L78" s="276">
        <v>0.41239586804398537</v>
      </c>
      <c r="M78" s="275">
        <v>10.97434188603799</v>
      </c>
      <c r="N78" s="276">
        <v>0.46557814061979341</v>
      </c>
      <c r="O78" s="275">
        <v>12.227924025324894</v>
      </c>
      <c r="P78" s="276">
        <v>0.51876041319560151</v>
      </c>
      <c r="Q78" s="275">
        <v>13.481506164611799</v>
      </c>
      <c r="R78" s="276">
        <v>0.5719426857714095</v>
      </c>
      <c r="S78" s="275">
        <v>14.735088303898705</v>
      </c>
      <c r="T78" s="276">
        <v>0.6251249583472176</v>
      </c>
      <c r="U78" s="275">
        <v>15.988670443185608</v>
      </c>
      <c r="V78" s="276">
        <v>0.67830723092302569</v>
      </c>
      <c r="W78" s="275">
        <v>17.242252582472513</v>
      </c>
      <c r="X78" s="276">
        <v>0.73148950349883368</v>
      </c>
      <c r="Y78" s="275">
        <v>17.242252582472513</v>
      </c>
      <c r="Z78" s="276">
        <v>0.73148950349883368</v>
      </c>
      <c r="AA78" s="275">
        <v>17.242252582472513</v>
      </c>
      <c r="AB78" s="276">
        <v>0.73148950349883368</v>
      </c>
      <c r="AC78" s="275">
        <v>17.242252582472513</v>
      </c>
      <c r="AD78" s="276">
        <v>0.73148950349883368</v>
      </c>
      <c r="AE78" s="275">
        <v>17.242252582472513</v>
      </c>
      <c r="AF78" s="276">
        <v>0.73148950349883368</v>
      </c>
      <c r="AG78" s="275">
        <v>17.242252582472513</v>
      </c>
      <c r="AH78" s="276">
        <v>0.73148950349883368</v>
      </c>
    </row>
    <row r="79" spans="1:34" ht="15" outlineLevel="1">
      <c r="A79" s="1"/>
      <c r="C79" s="8" t="s">
        <v>5</v>
      </c>
      <c r="D79" s="39"/>
      <c r="E79" s="275">
        <v>0</v>
      </c>
      <c r="F79" s="276">
        <v>0</v>
      </c>
      <c r="G79" s="275">
        <v>0</v>
      </c>
      <c r="H79" s="276">
        <v>0</v>
      </c>
      <c r="I79" s="275">
        <v>12.18180087569008</v>
      </c>
      <c r="J79" s="276">
        <v>1.3139920045688176</v>
      </c>
      <c r="K79" s="275">
        <v>24.363601751380159</v>
      </c>
      <c r="L79" s="276">
        <v>2.6279840091376352</v>
      </c>
      <c r="M79" s="275">
        <v>36.545402627070239</v>
      </c>
      <c r="N79" s="276">
        <v>3.9419760137064528</v>
      </c>
      <c r="O79" s="275">
        <v>48.727203502760318</v>
      </c>
      <c r="P79" s="276">
        <v>5.2559680182752704</v>
      </c>
      <c r="Q79" s="275">
        <v>60.909004378450398</v>
      </c>
      <c r="R79" s="276">
        <v>6.5699600228440884</v>
      </c>
      <c r="S79" s="275">
        <v>73.090805254140477</v>
      </c>
      <c r="T79" s="276">
        <v>7.8839520274129056</v>
      </c>
      <c r="U79" s="275">
        <v>85.272606129830564</v>
      </c>
      <c r="V79" s="276">
        <v>9.1979440319817236</v>
      </c>
      <c r="W79" s="275">
        <v>97.454407005520636</v>
      </c>
      <c r="X79" s="276">
        <v>10.511936036550541</v>
      </c>
      <c r="Y79" s="275">
        <v>97.454407005520636</v>
      </c>
      <c r="Z79" s="276">
        <v>10.511936036550541</v>
      </c>
      <c r="AA79" s="275">
        <v>97.454407005520636</v>
      </c>
      <c r="AB79" s="276">
        <v>10.511936036550541</v>
      </c>
      <c r="AC79" s="275">
        <v>97.454407005520636</v>
      </c>
      <c r="AD79" s="276">
        <v>10.511936036550541</v>
      </c>
      <c r="AE79" s="275">
        <v>97.454407005520636</v>
      </c>
      <c r="AF79" s="276">
        <v>10.511936036550541</v>
      </c>
      <c r="AG79" s="275">
        <v>97.454407005520636</v>
      </c>
      <c r="AH79" s="276">
        <v>10.511936036550541</v>
      </c>
    </row>
    <row r="80" spans="1:34" ht="15" outlineLevel="1">
      <c r="A80" s="1"/>
      <c r="C80" s="8" t="s">
        <v>12</v>
      </c>
      <c r="D80" s="39"/>
      <c r="E80" s="275">
        <v>0</v>
      </c>
      <c r="F80" s="276">
        <v>0</v>
      </c>
      <c r="G80" s="275">
        <v>0</v>
      </c>
      <c r="H80" s="276">
        <v>0</v>
      </c>
      <c r="I80" s="275">
        <v>2.8949722669529434</v>
      </c>
      <c r="J80" s="276">
        <v>0.10132402934335301</v>
      </c>
      <c r="K80" s="275">
        <v>5.7899445339058868</v>
      </c>
      <c r="L80" s="276">
        <v>0.20264805868670602</v>
      </c>
      <c r="M80" s="275">
        <v>8.6849168008588293</v>
      </c>
      <c r="N80" s="276">
        <v>0.30397208803005904</v>
      </c>
      <c r="O80" s="275">
        <v>11.579889067811774</v>
      </c>
      <c r="P80" s="276">
        <v>0.40529611737341203</v>
      </c>
      <c r="Q80" s="275">
        <v>14.474861334764716</v>
      </c>
      <c r="R80" s="276">
        <v>0.50662014671676503</v>
      </c>
      <c r="S80" s="275">
        <v>17.369833601717659</v>
      </c>
      <c r="T80" s="276">
        <v>0.60794417606011808</v>
      </c>
      <c r="U80" s="275">
        <v>20.264805868670603</v>
      </c>
      <c r="V80" s="276">
        <v>0.70926820540347102</v>
      </c>
      <c r="W80" s="275">
        <v>23.159778135623547</v>
      </c>
      <c r="X80" s="276">
        <v>0.81059223474682407</v>
      </c>
      <c r="Y80" s="275">
        <v>23.159778135623547</v>
      </c>
      <c r="Z80" s="276">
        <v>0.81059223474682407</v>
      </c>
      <c r="AA80" s="275">
        <v>23.159778135623547</v>
      </c>
      <c r="AB80" s="276">
        <v>0.81059223474682407</v>
      </c>
      <c r="AC80" s="275">
        <v>23.159778135623547</v>
      </c>
      <c r="AD80" s="276">
        <v>0.81059223474682407</v>
      </c>
      <c r="AE80" s="275">
        <v>23.159778135623547</v>
      </c>
      <c r="AF80" s="276">
        <v>0.81059223474682407</v>
      </c>
      <c r="AG80" s="275">
        <v>23.159778135623547</v>
      </c>
      <c r="AH80" s="276">
        <v>0.81059223474682407</v>
      </c>
    </row>
    <row r="81" spans="1:34" ht="15" outlineLevel="1">
      <c r="A81" s="1"/>
      <c r="C81" s="8" t="s">
        <v>18</v>
      </c>
      <c r="D81" s="39"/>
      <c r="E81" s="275">
        <v>0</v>
      </c>
      <c r="F81" s="276">
        <v>0</v>
      </c>
      <c r="G81" s="275">
        <v>0</v>
      </c>
      <c r="H81" s="276">
        <v>0</v>
      </c>
      <c r="I81" s="275">
        <v>0</v>
      </c>
      <c r="J81" s="276">
        <v>0</v>
      </c>
      <c r="K81" s="275">
        <v>0</v>
      </c>
      <c r="L81" s="276">
        <v>0</v>
      </c>
      <c r="M81" s="275">
        <v>0</v>
      </c>
      <c r="N81" s="276">
        <v>0</v>
      </c>
      <c r="O81" s="275">
        <v>0</v>
      </c>
      <c r="P81" s="276">
        <v>0</v>
      </c>
      <c r="Q81" s="275">
        <v>0</v>
      </c>
      <c r="R81" s="276">
        <v>0</v>
      </c>
      <c r="S81" s="275">
        <v>0</v>
      </c>
      <c r="T81" s="276">
        <v>0</v>
      </c>
      <c r="U81" s="275">
        <v>0</v>
      </c>
      <c r="V81" s="276">
        <v>0</v>
      </c>
      <c r="W81" s="275">
        <v>0</v>
      </c>
      <c r="X81" s="276">
        <v>0</v>
      </c>
      <c r="Y81" s="275">
        <v>0</v>
      </c>
      <c r="Z81" s="276">
        <v>0</v>
      </c>
      <c r="AA81" s="275">
        <v>0</v>
      </c>
      <c r="AB81" s="276">
        <v>0</v>
      </c>
      <c r="AC81" s="275">
        <v>0</v>
      </c>
      <c r="AD81" s="276">
        <v>0</v>
      </c>
      <c r="AE81" s="275">
        <v>0</v>
      </c>
      <c r="AF81" s="276">
        <v>0</v>
      </c>
      <c r="AG81" s="275">
        <v>0</v>
      </c>
      <c r="AH81" s="276">
        <v>0</v>
      </c>
    </row>
    <row r="82" spans="1:34" ht="15" outlineLevel="1">
      <c r="A82" s="1"/>
      <c r="C82" s="8" t="s">
        <v>22</v>
      </c>
      <c r="D82" s="39"/>
      <c r="E82" s="275">
        <v>0</v>
      </c>
      <c r="F82" s="276">
        <v>0</v>
      </c>
      <c r="G82" s="275">
        <v>0</v>
      </c>
      <c r="H82" s="276">
        <v>0</v>
      </c>
      <c r="I82" s="275">
        <v>0.17295597484276731</v>
      </c>
      <c r="J82" s="276">
        <v>0.017295597484276729</v>
      </c>
      <c r="K82" s="275">
        <v>0.34591194968553463</v>
      </c>
      <c r="L82" s="276">
        <v>0.034591194968553458</v>
      </c>
      <c r="M82" s="275">
        <v>0.51886792452830188</v>
      </c>
      <c r="N82" s="276">
        <v>0.051886792452830191</v>
      </c>
      <c r="O82" s="275">
        <v>0.69182389937106925</v>
      </c>
      <c r="P82" s="276">
        <v>0.069182389937106917</v>
      </c>
      <c r="Q82" s="275">
        <v>0.86477987421383651</v>
      </c>
      <c r="R82" s="276">
        <v>0.086477987421383656</v>
      </c>
      <c r="S82" s="275">
        <v>1.0377358490566038</v>
      </c>
      <c r="T82" s="276">
        <v>0.10377358490566038</v>
      </c>
      <c r="U82" s="275">
        <v>1.2106918238993711</v>
      </c>
      <c r="V82" s="276">
        <v>0.12106918238993712</v>
      </c>
      <c r="W82" s="275">
        <v>1.3836477987421385</v>
      </c>
      <c r="X82" s="276">
        <v>0.13836477987421383</v>
      </c>
      <c r="Y82" s="275">
        <v>1.3836477987421385</v>
      </c>
      <c r="Z82" s="276">
        <v>0.13836477987421383</v>
      </c>
      <c r="AA82" s="275">
        <v>1.3836477987421385</v>
      </c>
      <c r="AB82" s="276">
        <v>0.13836477987421383</v>
      </c>
      <c r="AC82" s="275">
        <v>1.3836477987421385</v>
      </c>
      <c r="AD82" s="276">
        <v>0.13836477987421383</v>
      </c>
      <c r="AE82" s="275">
        <v>1.3836477987421385</v>
      </c>
      <c r="AF82" s="276">
        <v>0.13836477987421383</v>
      </c>
      <c r="AG82" s="275">
        <v>1.3836477987421385</v>
      </c>
      <c r="AH82" s="276">
        <v>0.13836477987421383</v>
      </c>
    </row>
    <row r="83" spans="1:34" ht="15" outlineLevel="1">
      <c r="A83" s="1"/>
      <c r="C83" s="8" t="s">
        <v>23</v>
      </c>
      <c r="D83" s="39"/>
      <c r="E83" s="275">
        <v>0</v>
      </c>
      <c r="F83" s="276">
        <v>0</v>
      </c>
      <c r="G83" s="275">
        <v>0</v>
      </c>
      <c r="H83" s="276">
        <v>0</v>
      </c>
      <c r="I83" s="275">
        <v>0.43359375000000006</v>
      </c>
      <c r="J83" s="276">
        <v>0.014453125000000002</v>
      </c>
      <c r="K83" s="275">
        <v>0.86718750000000011</v>
      </c>
      <c r="L83" s="276">
        <v>0.028906250000000005</v>
      </c>
      <c r="M83" s="275">
        <v>1.3007812500000002</v>
      </c>
      <c r="N83" s="276">
        <v>0.043359375000000006</v>
      </c>
      <c r="O83" s="275">
        <v>1.7343750000000002</v>
      </c>
      <c r="P83" s="276">
        <v>0.05781250000000001</v>
      </c>
      <c r="Q83" s="275">
        <v>2.1679687500000004</v>
      </c>
      <c r="R83" s="276">
        <v>0.072265625000000014</v>
      </c>
      <c r="S83" s="275">
        <v>2.6015625000000004</v>
      </c>
      <c r="T83" s="276">
        <v>0.086718750000000011</v>
      </c>
      <c r="U83" s="275">
        <v>3.0351562500000004</v>
      </c>
      <c r="V83" s="276">
        <v>0.10117187500000001</v>
      </c>
      <c r="W83" s="275">
        <v>3.4687500000000004</v>
      </c>
      <c r="X83" s="276">
        <v>0.11562500000000002</v>
      </c>
      <c r="Y83" s="275">
        <v>3.4687500000000004</v>
      </c>
      <c r="Z83" s="276">
        <v>0.11562500000000002</v>
      </c>
      <c r="AA83" s="275">
        <v>3.4687500000000004</v>
      </c>
      <c r="AB83" s="276">
        <v>0.11562500000000002</v>
      </c>
      <c r="AC83" s="275">
        <v>3.4687500000000004</v>
      </c>
      <c r="AD83" s="276">
        <v>0.11562500000000002</v>
      </c>
      <c r="AE83" s="275">
        <v>3.4687500000000004</v>
      </c>
      <c r="AF83" s="276">
        <v>0.11562500000000002</v>
      </c>
      <c r="AG83" s="275">
        <v>3.4687500000000004</v>
      </c>
      <c r="AH83" s="276">
        <v>0.11562500000000002</v>
      </c>
    </row>
    <row r="84" spans="1:34" ht="15" outlineLevel="1">
      <c r="A84" s="1"/>
      <c r="C84" s="8" t="s">
        <v>24</v>
      </c>
      <c r="D84" s="39"/>
      <c r="E84" s="275">
        <v>0</v>
      </c>
      <c r="F84" s="276">
        <v>0</v>
      </c>
      <c r="G84" s="275">
        <v>0</v>
      </c>
      <c r="H84" s="276">
        <v>0</v>
      </c>
      <c r="I84" s="275">
        <v>0</v>
      </c>
      <c r="J84" s="276">
        <v>0</v>
      </c>
      <c r="K84" s="275">
        <v>0</v>
      </c>
      <c r="L84" s="276">
        <v>0</v>
      </c>
      <c r="M84" s="275">
        <v>0</v>
      </c>
      <c r="N84" s="276">
        <v>0</v>
      </c>
      <c r="O84" s="275">
        <v>0</v>
      </c>
      <c r="P84" s="276">
        <v>0</v>
      </c>
      <c r="Q84" s="275">
        <v>0</v>
      </c>
      <c r="R84" s="276">
        <v>0</v>
      </c>
      <c r="S84" s="275">
        <v>0</v>
      </c>
      <c r="T84" s="276">
        <v>0</v>
      </c>
      <c r="U84" s="275">
        <v>0</v>
      </c>
      <c r="V84" s="276">
        <v>0</v>
      </c>
      <c r="W84" s="275">
        <v>0</v>
      </c>
      <c r="X84" s="276">
        <v>0</v>
      </c>
      <c r="Y84" s="275">
        <v>0</v>
      </c>
      <c r="Z84" s="276">
        <v>0</v>
      </c>
      <c r="AA84" s="275">
        <v>0</v>
      </c>
      <c r="AB84" s="276">
        <v>0</v>
      </c>
      <c r="AC84" s="275">
        <v>0</v>
      </c>
      <c r="AD84" s="276">
        <v>0</v>
      </c>
      <c r="AE84" s="275">
        <v>0</v>
      </c>
      <c r="AF84" s="276">
        <v>0</v>
      </c>
      <c r="AG84" s="275">
        <v>0</v>
      </c>
      <c r="AH84" s="276">
        <v>0</v>
      </c>
    </row>
    <row r="85" spans="1:34" ht="15" outlineLevel="1">
      <c r="A85" s="1"/>
      <c r="C85" s="8" t="s">
        <v>28</v>
      </c>
      <c r="D85" s="39"/>
      <c r="E85" s="275">
        <v>0</v>
      </c>
      <c r="F85" s="276">
        <v>0</v>
      </c>
      <c r="G85" s="275">
        <v>0</v>
      </c>
      <c r="H85" s="276">
        <v>0</v>
      </c>
      <c r="I85" s="275">
        <v>0</v>
      </c>
      <c r="J85" s="276">
        <v>0</v>
      </c>
      <c r="K85" s="275">
        <v>0</v>
      </c>
      <c r="L85" s="276">
        <v>0</v>
      </c>
      <c r="M85" s="275">
        <v>0</v>
      </c>
      <c r="N85" s="276">
        <v>0</v>
      </c>
      <c r="O85" s="275">
        <v>0</v>
      </c>
      <c r="P85" s="276">
        <v>0</v>
      </c>
      <c r="Q85" s="275">
        <v>0</v>
      </c>
      <c r="R85" s="276">
        <v>0</v>
      </c>
      <c r="S85" s="275">
        <v>0</v>
      </c>
      <c r="T85" s="276">
        <v>0</v>
      </c>
      <c r="U85" s="275">
        <v>0</v>
      </c>
      <c r="V85" s="276">
        <v>0</v>
      </c>
      <c r="W85" s="275">
        <v>0</v>
      </c>
      <c r="X85" s="276">
        <v>0</v>
      </c>
      <c r="Y85" s="275">
        <v>0</v>
      </c>
      <c r="Z85" s="276">
        <v>0</v>
      </c>
      <c r="AA85" s="275">
        <v>0</v>
      </c>
      <c r="AB85" s="276">
        <v>0</v>
      </c>
      <c r="AC85" s="275">
        <v>0</v>
      </c>
      <c r="AD85" s="276">
        <v>0</v>
      </c>
      <c r="AE85" s="275">
        <v>0</v>
      </c>
      <c r="AF85" s="276">
        <v>0</v>
      </c>
      <c r="AG85" s="275">
        <v>0</v>
      </c>
      <c r="AH85" s="276">
        <v>0</v>
      </c>
    </row>
    <row r="86" spans="1:34" ht="15" outlineLevel="1">
      <c r="A86" s="1"/>
      <c r="C86" s="37" t="s">
        <v>37</v>
      </c>
      <c r="D86" s="290"/>
      <c r="E86" s="277">
        <v>89.437211964476475</v>
      </c>
      <c r="F86" s="278">
        <v>6.1719052243572516</v>
      </c>
      <c r="G86" s="277">
        <v>177.84315815198548</v>
      </c>
      <c r="H86" s="278">
        <v>11.679160888497155</v>
      </c>
      <c r="I86" s="277">
        <v>252.29717528840124</v>
      </c>
      <c r="J86" s="278">
        <v>17.147692318563543</v>
      </c>
      <c r="K86" s="277">
        <v>326.75119242481708</v>
      </c>
      <c r="L86" s="278">
        <v>22.616223748629928</v>
      </c>
      <c r="M86" s="277">
        <v>401.20520956123289</v>
      </c>
      <c r="N86" s="278">
        <v>28.084755178696316</v>
      </c>
      <c r="O86" s="277">
        <v>475.65922669764876</v>
      </c>
      <c r="P86" s="278">
        <v>33.553286608762704</v>
      </c>
      <c r="Q86" s="277">
        <v>550.11324383406452</v>
      </c>
      <c r="R86" s="278">
        <v>39.021818038829089</v>
      </c>
      <c r="S86" s="277">
        <v>624.56726097048033</v>
      </c>
      <c r="T86" s="278">
        <v>44.490349468895474</v>
      </c>
      <c r="U86" s="277">
        <v>699.02127810689615</v>
      </c>
      <c r="V86" s="278">
        <v>49.958880898961858</v>
      </c>
      <c r="W86" s="277">
        <v>773.47529524331196</v>
      </c>
      <c r="X86" s="278">
        <v>55.427412329028257</v>
      </c>
      <c r="Y86" s="277">
        <v>773.47529524331196</v>
      </c>
      <c r="Z86" s="278">
        <v>55.427412329028257</v>
      </c>
      <c r="AA86" s="277">
        <v>773.47529524331196</v>
      </c>
      <c r="AB86" s="278">
        <v>55.427412329028257</v>
      </c>
      <c r="AC86" s="277">
        <v>773.47529524331196</v>
      </c>
      <c r="AD86" s="278">
        <v>55.427412329028257</v>
      </c>
      <c r="AE86" s="277">
        <v>773.47529524331196</v>
      </c>
      <c r="AF86" s="278">
        <v>55.427412329028257</v>
      </c>
      <c r="AG86" s="277">
        <v>773.47529524331196</v>
      </c>
      <c r="AH86" s="278">
        <v>55.427412329028257</v>
      </c>
    </row>
    <row r="87" spans="1:34" ht="15" outlineLevel="1">
      <c r="A87" s="1"/>
      <c r="C87" s="8"/>
      <c r="D87" s="39"/>
      <c r="E87" s="275"/>
      <c r="F87" s="276"/>
      <c r="G87" s="275"/>
      <c r="H87" s="276"/>
      <c r="I87" s="275"/>
      <c r="J87" s="276"/>
      <c r="K87" s="275"/>
      <c r="L87" s="276"/>
      <c r="M87" s="275"/>
      <c r="N87" s="276"/>
      <c r="O87" s="275"/>
      <c r="P87" s="276"/>
      <c r="Q87" s="275"/>
      <c r="R87" s="276"/>
      <c r="S87" s="275"/>
      <c r="T87" s="276"/>
      <c r="U87" s="275"/>
      <c r="V87" s="276"/>
      <c r="W87" s="275"/>
      <c r="X87" s="276"/>
      <c r="Y87" s="275"/>
      <c r="Z87" s="276"/>
      <c r="AA87" s="275"/>
      <c r="AB87" s="276"/>
      <c r="AC87" s="275"/>
      <c r="AD87" s="276"/>
      <c r="AE87" s="275"/>
      <c r="AF87" s="276"/>
      <c r="AG87" s="275"/>
      <c r="AH87" s="276"/>
    </row>
    <row r="88" spans="1:34" ht="15" outlineLevel="1">
      <c r="A88" s="1"/>
      <c r="C88" s="8" t="s">
        <v>299</v>
      </c>
      <c r="D88" s="39"/>
      <c r="E88" s="275">
        <v>0</v>
      </c>
      <c r="F88" s="276">
        <v>0</v>
      </c>
      <c r="G88" s="275">
        <v>0</v>
      </c>
      <c r="H88" s="276">
        <v>0</v>
      </c>
      <c r="I88" s="275">
        <v>0</v>
      </c>
      <c r="J88" s="276">
        <v>0</v>
      </c>
      <c r="K88" s="275">
        <v>0</v>
      </c>
      <c r="L88" s="276">
        <v>0</v>
      </c>
      <c r="M88" s="275">
        <v>0</v>
      </c>
      <c r="N88" s="276">
        <v>0</v>
      </c>
      <c r="O88" s="275">
        <v>0</v>
      </c>
      <c r="P88" s="276">
        <v>0</v>
      </c>
      <c r="Q88" s="275">
        <v>0</v>
      </c>
      <c r="R88" s="276">
        <v>0</v>
      </c>
      <c r="S88" s="275">
        <v>0</v>
      </c>
      <c r="T88" s="276">
        <v>0</v>
      </c>
      <c r="U88" s="275">
        <v>0</v>
      </c>
      <c r="V88" s="276">
        <v>0</v>
      </c>
      <c r="W88" s="275">
        <v>0</v>
      </c>
      <c r="X88" s="276">
        <v>0</v>
      </c>
      <c r="Y88" s="275">
        <v>0</v>
      </c>
      <c r="Z88" s="276">
        <v>0</v>
      </c>
      <c r="AA88" s="275">
        <v>0</v>
      </c>
      <c r="AB88" s="276">
        <v>0</v>
      </c>
      <c r="AC88" s="275">
        <v>0</v>
      </c>
      <c r="AD88" s="276">
        <v>0</v>
      </c>
      <c r="AE88" s="275">
        <v>0</v>
      </c>
      <c r="AF88" s="276">
        <v>0</v>
      </c>
      <c r="AG88" s="275">
        <v>0</v>
      </c>
      <c r="AH88" s="276">
        <v>0</v>
      </c>
    </row>
    <row r="89" spans="1:34" ht="15" outlineLevel="1">
      <c r="A89" s="1"/>
      <c r="C89" s="8" t="s">
        <v>195</v>
      </c>
      <c r="D89" s="39"/>
      <c r="E89" s="275">
        <v>24.731182795698924</v>
      </c>
      <c r="F89" s="276">
        <v>5.268817204301075</v>
      </c>
      <c r="G89" s="275">
        <v>24.731182795698924</v>
      </c>
      <c r="H89" s="276">
        <v>5.268817204301075</v>
      </c>
      <c r="I89" s="275">
        <v>27.822580645161292</v>
      </c>
      <c r="J89" s="276">
        <v>5.92741935483871</v>
      </c>
      <c r="K89" s="275">
        <v>30.913978494623656</v>
      </c>
      <c r="L89" s="276">
        <v>6.586021505376344</v>
      </c>
      <c r="M89" s="275">
        <v>34.005376344086024</v>
      </c>
      <c r="N89" s="276">
        <v>7.2446236559139789</v>
      </c>
      <c r="O89" s="275">
        <v>37.096774193548384</v>
      </c>
      <c r="P89" s="276">
        <v>7.903225806451613</v>
      </c>
      <c r="Q89" s="275">
        <v>40.188172043010752</v>
      </c>
      <c r="R89" s="276">
        <v>8.5618279569892479</v>
      </c>
      <c r="S89" s="275">
        <v>43.27956989247312</v>
      </c>
      <c r="T89" s="276">
        <v>9.220430107526882</v>
      </c>
      <c r="U89" s="275">
        <v>46.370967741935488</v>
      </c>
      <c r="V89" s="276">
        <v>9.879032258064516</v>
      </c>
      <c r="W89" s="275">
        <v>49.462365591397848</v>
      </c>
      <c r="X89" s="276">
        <v>10.53763440860215</v>
      </c>
      <c r="Y89" s="275">
        <v>49.462365591397848</v>
      </c>
      <c r="Z89" s="276">
        <v>10.53763440860215</v>
      </c>
      <c r="AA89" s="275">
        <v>49.462365591397848</v>
      </c>
      <c r="AB89" s="276">
        <v>10.53763440860215</v>
      </c>
      <c r="AC89" s="275">
        <v>49.462365591397848</v>
      </c>
      <c r="AD89" s="276">
        <v>10.53763440860215</v>
      </c>
      <c r="AE89" s="275">
        <v>49.462365591397848</v>
      </c>
      <c r="AF89" s="276">
        <v>10.53763440860215</v>
      </c>
      <c r="AG89" s="275">
        <v>49.462365591397848</v>
      </c>
      <c r="AH89" s="276">
        <v>10.53763440860215</v>
      </c>
    </row>
    <row r="90" spans="1:34" ht="15" outlineLevel="1">
      <c r="A90" s="1"/>
      <c r="C90" s="8" t="s">
        <v>190</v>
      </c>
      <c r="D90" s="39"/>
      <c r="E90" s="275">
        <v>0</v>
      </c>
      <c r="F90" s="276">
        <v>0</v>
      </c>
      <c r="G90" s="275">
        <v>0</v>
      </c>
      <c r="H90" s="276">
        <v>0</v>
      </c>
      <c r="I90" s="275">
        <v>0</v>
      </c>
      <c r="J90" s="276">
        <v>0</v>
      </c>
      <c r="K90" s="275">
        <v>0</v>
      </c>
      <c r="L90" s="276">
        <v>0</v>
      </c>
      <c r="M90" s="275">
        <v>0</v>
      </c>
      <c r="N90" s="276">
        <v>0</v>
      </c>
      <c r="O90" s="275">
        <v>0</v>
      </c>
      <c r="P90" s="276">
        <v>0</v>
      </c>
      <c r="Q90" s="275">
        <v>0</v>
      </c>
      <c r="R90" s="276">
        <v>0</v>
      </c>
      <c r="S90" s="275">
        <v>0</v>
      </c>
      <c r="T90" s="276">
        <v>0</v>
      </c>
      <c r="U90" s="275">
        <v>0</v>
      </c>
      <c r="V90" s="276">
        <v>0</v>
      </c>
      <c r="W90" s="275">
        <v>0</v>
      </c>
      <c r="X90" s="276">
        <v>0</v>
      </c>
      <c r="Y90" s="275">
        <v>0</v>
      </c>
      <c r="Z90" s="276">
        <v>0</v>
      </c>
      <c r="AA90" s="275">
        <v>0</v>
      </c>
      <c r="AB90" s="276">
        <v>0</v>
      </c>
      <c r="AC90" s="275">
        <v>0</v>
      </c>
      <c r="AD90" s="276">
        <v>0</v>
      </c>
      <c r="AE90" s="275">
        <v>0</v>
      </c>
      <c r="AF90" s="276">
        <v>0</v>
      </c>
      <c r="AG90" s="275">
        <v>0</v>
      </c>
      <c r="AH90" s="276">
        <v>0</v>
      </c>
    </row>
    <row r="91" spans="1:34" ht="15" outlineLevel="1">
      <c r="A91" s="1"/>
      <c r="C91" s="8" t="s">
        <v>192</v>
      </c>
      <c r="D91" s="39"/>
      <c r="E91" s="275">
        <v>0</v>
      </c>
      <c r="F91" s="276">
        <v>0</v>
      </c>
      <c r="G91" s="275">
        <v>0</v>
      </c>
      <c r="H91" s="276">
        <v>0</v>
      </c>
      <c r="I91" s="275">
        <v>0</v>
      </c>
      <c r="J91" s="276">
        <v>0</v>
      </c>
      <c r="K91" s="275">
        <v>0</v>
      </c>
      <c r="L91" s="276">
        <v>0</v>
      </c>
      <c r="M91" s="275">
        <v>0</v>
      </c>
      <c r="N91" s="276">
        <v>0</v>
      </c>
      <c r="O91" s="275">
        <v>0</v>
      </c>
      <c r="P91" s="276">
        <v>0</v>
      </c>
      <c r="Q91" s="275">
        <v>0</v>
      </c>
      <c r="R91" s="276">
        <v>0</v>
      </c>
      <c r="S91" s="275">
        <v>0</v>
      </c>
      <c r="T91" s="276">
        <v>0</v>
      </c>
      <c r="U91" s="275">
        <v>0</v>
      </c>
      <c r="V91" s="276">
        <v>0</v>
      </c>
      <c r="W91" s="275">
        <v>0</v>
      </c>
      <c r="X91" s="276">
        <v>0</v>
      </c>
      <c r="Y91" s="275">
        <v>0</v>
      </c>
      <c r="Z91" s="276">
        <v>0</v>
      </c>
      <c r="AA91" s="275">
        <v>0</v>
      </c>
      <c r="AB91" s="276">
        <v>0</v>
      </c>
      <c r="AC91" s="275">
        <v>0</v>
      </c>
      <c r="AD91" s="276">
        <v>0</v>
      </c>
      <c r="AE91" s="275">
        <v>0</v>
      </c>
      <c r="AF91" s="276">
        <v>0</v>
      </c>
      <c r="AG91" s="275">
        <v>0</v>
      </c>
      <c r="AH91" s="276">
        <v>0</v>
      </c>
    </row>
    <row r="92" spans="1:34" ht="15" outlineLevel="1">
      <c r="A92" s="1"/>
      <c r="C92" s="69" t="s">
        <v>37</v>
      </c>
      <c r="D92" s="290"/>
      <c r="E92" s="277">
        <v>24.731182795698924</v>
      </c>
      <c r="F92" s="278">
        <v>5.268817204301075</v>
      </c>
      <c r="G92" s="277">
        <v>24.731182795698924</v>
      </c>
      <c r="H92" s="278">
        <v>5.268817204301075</v>
      </c>
      <c r="I92" s="277">
        <v>27.822580645161292</v>
      </c>
      <c r="J92" s="278">
        <v>5.92741935483871</v>
      </c>
      <c r="K92" s="277">
        <v>30.913978494623656</v>
      </c>
      <c r="L92" s="278">
        <v>6.586021505376344</v>
      </c>
      <c r="M92" s="277">
        <v>34.005376344086024</v>
      </c>
      <c r="N92" s="278">
        <v>7.2446236559139789</v>
      </c>
      <c r="O92" s="277">
        <v>37.096774193548384</v>
      </c>
      <c r="P92" s="278">
        <v>7.903225806451613</v>
      </c>
      <c r="Q92" s="277">
        <v>40.188172043010752</v>
      </c>
      <c r="R92" s="278">
        <v>8.5618279569892479</v>
      </c>
      <c r="S92" s="277">
        <v>43.27956989247312</v>
      </c>
      <c r="T92" s="278">
        <v>9.220430107526882</v>
      </c>
      <c r="U92" s="277">
        <v>46.370967741935488</v>
      </c>
      <c r="V92" s="278">
        <v>9.879032258064516</v>
      </c>
      <c r="W92" s="277">
        <v>49.462365591397848</v>
      </c>
      <c r="X92" s="278">
        <v>10.53763440860215</v>
      </c>
      <c r="Y92" s="277">
        <v>49.462365591397848</v>
      </c>
      <c r="Z92" s="278">
        <v>10.53763440860215</v>
      </c>
      <c r="AA92" s="277">
        <v>49.462365591397848</v>
      </c>
      <c r="AB92" s="278">
        <v>10.53763440860215</v>
      </c>
      <c r="AC92" s="277">
        <v>49.462365591397848</v>
      </c>
      <c r="AD92" s="278">
        <v>10.53763440860215</v>
      </c>
      <c r="AE92" s="277">
        <v>49.462365591397848</v>
      </c>
      <c r="AF92" s="278">
        <v>10.53763440860215</v>
      </c>
      <c r="AG92" s="277">
        <v>49.462365591397848</v>
      </c>
      <c r="AH92" s="278">
        <v>10.53763440860215</v>
      </c>
    </row>
    <row r="93" spans="1:34" ht="15" outlineLevel="1">
      <c r="A93" s="1"/>
      <c r="C93" s="160" t="s">
        <v>34</v>
      </c>
      <c r="D93" s="291"/>
      <c r="E93" s="279">
        <v>114.1683947601754</v>
      </c>
      <c r="F93" s="280">
        <v>11.440722428658326</v>
      </c>
      <c r="G93" s="279">
        <v>202.57434094768439</v>
      </c>
      <c r="H93" s="280">
        <v>16.94797809279823</v>
      </c>
      <c r="I93" s="279">
        <v>280.11975593356254</v>
      </c>
      <c r="J93" s="280">
        <v>23.075111673402255</v>
      </c>
      <c r="K93" s="279">
        <v>357.66517091944075</v>
      </c>
      <c r="L93" s="280">
        <v>29.202245254006272</v>
      </c>
      <c r="M93" s="279">
        <v>435.21058590531891</v>
      </c>
      <c r="N93" s="280">
        <v>35.329378834610296</v>
      </c>
      <c r="O93" s="279">
        <v>512.75600089119712</v>
      </c>
      <c r="P93" s="280">
        <v>41.45651241521432</v>
      </c>
      <c r="Q93" s="279">
        <v>590.30141587707521</v>
      </c>
      <c r="R93" s="280">
        <v>47.583645995818337</v>
      </c>
      <c r="S93" s="279">
        <v>667.84683086295342</v>
      </c>
      <c r="T93" s="280">
        <v>53.710779576422354</v>
      </c>
      <c r="U93" s="279">
        <v>745.39224584883164</v>
      </c>
      <c r="V93" s="280">
        <v>59.837913157026378</v>
      </c>
      <c r="W93" s="279">
        <v>822.93766083470985</v>
      </c>
      <c r="X93" s="280">
        <v>65.965046737630402</v>
      </c>
      <c r="Y93" s="279">
        <v>822.93766083470985</v>
      </c>
      <c r="Z93" s="280">
        <v>65.965046737630402</v>
      </c>
      <c r="AA93" s="279">
        <v>822.93766083470985</v>
      </c>
      <c r="AB93" s="280">
        <v>65.965046737630402</v>
      </c>
      <c r="AC93" s="279">
        <v>822.93766083470985</v>
      </c>
      <c r="AD93" s="280">
        <v>65.965046737630402</v>
      </c>
      <c r="AE93" s="279">
        <v>822.93766083470985</v>
      </c>
      <c r="AF93" s="280">
        <v>65.965046737630402</v>
      </c>
      <c r="AG93" s="279">
        <v>822.93766083470985</v>
      </c>
      <c r="AH93" s="280">
        <v>65.965046737630402</v>
      </c>
    </row>
    <row r="94" spans="1:4" ht="15" outlineLevel="1">
      <c r="A94" s="1"/>
      <c r="C94" s="8"/>
      <c r="D94" s="39"/>
    </row>
    <row r="95" spans="1:4" ht="15" outlineLevel="1">
      <c r="A95" s="1"/>
      <c r="C95" s="233"/>
      <c r="D95" s="292"/>
    </row>
    <row r="96" spans="1:34" ht="15" outlineLevel="1">
      <c r="A96" s="1"/>
      <c r="C96" s="284" t="s">
        <v>33</v>
      </c>
      <c r="D96" s="288"/>
      <c r="E96" s="515">
        <v>2021</v>
      </c>
      <c r="F96" s="516"/>
      <c r="G96" s="515">
        <v>2022</v>
      </c>
      <c r="H96" s="516"/>
      <c r="I96" s="515">
        <v>2023</v>
      </c>
      <c r="J96" s="516"/>
      <c r="K96" s="515">
        <v>2024</v>
      </c>
      <c r="L96" s="516"/>
      <c r="M96" s="515">
        <v>2025</v>
      </c>
      <c r="N96" s="516"/>
      <c r="O96" s="515">
        <v>2026</v>
      </c>
      <c r="P96" s="516"/>
      <c r="Q96" s="515">
        <v>2027</v>
      </c>
      <c r="R96" s="516"/>
      <c r="S96" s="515">
        <v>2028</v>
      </c>
      <c r="T96" s="516"/>
      <c r="U96" s="515">
        <v>2029</v>
      </c>
      <c r="V96" s="516"/>
      <c r="W96" s="515">
        <v>2030</v>
      </c>
      <c r="X96" s="516"/>
      <c r="Y96" s="515">
        <v>2031</v>
      </c>
      <c r="Z96" s="516"/>
      <c r="AA96" s="515">
        <v>2032</v>
      </c>
      <c r="AB96" s="516"/>
      <c r="AC96" s="515">
        <v>2033</v>
      </c>
      <c r="AD96" s="516"/>
      <c r="AE96" s="515">
        <v>2034</v>
      </c>
      <c r="AF96" s="516"/>
      <c r="AG96" s="515">
        <v>2035</v>
      </c>
      <c r="AH96" s="516"/>
    </row>
    <row r="97" spans="3:34" s="10" customFormat="1" ht="15" outlineLevel="1">
      <c r="C97" s="159" t="s">
        <v>53</v>
      </c>
      <c r="D97" s="289"/>
      <c r="E97" s="281" t="s">
        <v>31</v>
      </c>
      <c r="F97" s="282" t="s">
        <v>35</v>
      </c>
      <c r="G97" s="281" t="s">
        <v>31</v>
      </c>
      <c r="H97" s="282" t="s">
        <v>35</v>
      </c>
      <c r="I97" s="281" t="s">
        <v>31</v>
      </c>
      <c r="J97" s="282" t="s">
        <v>35</v>
      </c>
      <c r="K97" s="281" t="s">
        <v>31</v>
      </c>
      <c r="L97" s="282" t="s">
        <v>35</v>
      </c>
      <c r="M97" s="281" t="s">
        <v>31</v>
      </c>
      <c r="N97" s="282" t="s">
        <v>35</v>
      </c>
      <c r="O97" s="281" t="s">
        <v>31</v>
      </c>
      <c r="P97" s="282" t="s">
        <v>35</v>
      </c>
      <c r="Q97" s="281" t="s">
        <v>31</v>
      </c>
      <c r="R97" s="282" t="s">
        <v>35</v>
      </c>
      <c r="S97" s="281" t="s">
        <v>31</v>
      </c>
      <c r="T97" s="282" t="s">
        <v>35</v>
      </c>
      <c r="U97" s="281" t="s">
        <v>31</v>
      </c>
      <c r="V97" s="282" t="s">
        <v>35</v>
      </c>
      <c r="W97" s="281" t="s">
        <v>31</v>
      </c>
      <c r="X97" s="282" t="s">
        <v>35</v>
      </c>
      <c r="Y97" s="281" t="s">
        <v>31</v>
      </c>
      <c r="Z97" s="282" t="s">
        <v>35</v>
      </c>
      <c r="AA97" s="281" t="s">
        <v>31</v>
      </c>
      <c r="AB97" s="282" t="s">
        <v>35</v>
      </c>
      <c r="AC97" s="281" t="s">
        <v>31</v>
      </c>
      <c r="AD97" s="282" t="s">
        <v>35</v>
      </c>
      <c r="AE97" s="281" t="s">
        <v>31</v>
      </c>
      <c r="AF97" s="282" t="s">
        <v>35</v>
      </c>
      <c r="AG97" s="281" t="s">
        <v>31</v>
      </c>
      <c r="AH97" s="282" t="s">
        <v>35</v>
      </c>
    </row>
    <row r="98" spans="1:34" ht="15" outlineLevel="1">
      <c r="A98" s="1"/>
      <c r="C98" s="8" t="s">
        <v>6</v>
      </c>
      <c r="D98" s="39"/>
      <c r="E98" s="275">
        <v>0</v>
      </c>
      <c r="F98" s="276">
        <v>0</v>
      </c>
      <c r="G98" s="275">
        <v>0</v>
      </c>
      <c r="H98" s="276">
        <v>0</v>
      </c>
      <c r="I98" s="275">
        <v>0</v>
      </c>
      <c r="J98" s="276">
        <v>0</v>
      </c>
      <c r="K98" s="275">
        <v>0</v>
      </c>
      <c r="L98" s="276">
        <v>0</v>
      </c>
      <c r="M98" s="275">
        <v>0</v>
      </c>
      <c r="N98" s="276">
        <v>0</v>
      </c>
      <c r="O98" s="275">
        <v>0</v>
      </c>
      <c r="P98" s="276">
        <v>0</v>
      </c>
      <c r="Q98" s="275">
        <v>0</v>
      </c>
      <c r="R98" s="276">
        <v>0</v>
      </c>
      <c r="S98" s="275">
        <v>0</v>
      </c>
      <c r="T98" s="276">
        <v>0</v>
      </c>
      <c r="U98" s="275">
        <v>0</v>
      </c>
      <c r="V98" s="276">
        <v>0</v>
      </c>
      <c r="W98" s="275">
        <v>0</v>
      </c>
      <c r="X98" s="276">
        <v>0</v>
      </c>
      <c r="Y98" s="275">
        <v>0</v>
      </c>
      <c r="Z98" s="276">
        <v>0</v>
      </c>
      <c r="AA98" s="275">
        <v>0</v>
      </c>
      <c r="AB98" s="276">
        <v>0</v>
      </c>
      <c r="AC98" s="275">
        <v>0</v>
      </c>
      <c r="AD98" s="276">
        <v>0</v>
      </c>
      <c r="AE98" s="275">
        <v>0</v>
      </c>
      <c r="AF98" s="276">
        <v>0</v>
      </c>
      <c r="AG98" s="275">
        <v>0</v>
      </c>
      <c r="AH98" s="276">
        <v>0</v>
      </c>
    </row>
    <row r="99" spans="1:34" ht="15" outlineLevel="1">
      <c r="A99" s="1"/>
      <c r="C99" s="8" t="s">
        <v>205</v>
      </c>
      <c r="D99" s="39"/>
      <c r="E99" s="275">
        <v>22.856801453015965</v>
      </c>
      <c r="F99" s="276">
        <v>1.4845139088041297</v>
      </c>
      <c r="G99" s="275">
        <v>22.856801453015965</v>
      </c>
      <c r="H99" s="276">
        <v>1.4845139088041297</v>
      </c>
      <c r="I99" s="275">
        <v>29.515641430073611</v>
      </c>
      <c r="J99" s="276">
        <v>1.9169952681388014</v>
      </c>
      <c r="K99" s="275">
        <v>36.174481407131253</v>
      </c>
      <c r="L99" s="276">
        <v>2.3494766274734729</v>
      </c>
      <c r="M99" s="275">
        <v>42.833321384188899</v>
      </c>
      <c r="N99" s="276">
        <v>2.7819579868081448</v>
      </c>
      <c r="O99" s="275">
        <v>49.492161361246538</v>
      </c>
      <c r="P99" s="276">
        <v>3.2144393461428162</v>
      </c>
      <c r="Q99" s="275">
        <v>56.151001338304184</v>
      </c>
      <c r="R99" s="276">
        <v>3.6469207054774877</v>
      </c>
      <c r="S99" s="275">
        <v>62.80984131536183</v>
      </c>
      <c r="T99" s="276">
        <v>4.0794020648121592</v>
      </c>
      <c r="U99" s="275">
        <v>69.468681292419475</v>
      </c>
      <c r="V99" s="276">
        <v>4.5118834241468306</v>
      </c>
      <c r="W99" s="275">
        <v>76.127521269477114</v>
      </c>
      <c r="X99" s="276">
        <v>4.944364783481503</v>
      </c>
      <c r="Y99" s="275">
        <v>76.127521269477114</v>
      </c>
      <c r="Z99" s="276">
        <v>4.944364783481503</v>
      </c>
      <c r="AA99" s="275">
        <v>76.127521269477114</v>
      </c>
      <c r="AB99" s="276">
        <v>4.944364783481503</v>
      </c>
      <c r="AC99" s="275">
        <v>76.127521269477114</v>
      </c>
      <c r="AD99" s="276">
        <v>4.944364783481503</v>
      </c>
      <c r="AE99" s="275">
        <v>76.127521269477114</v>
      </c>
      <c r="AF99" s="276">
        <v>4.944364783481503</v>
      </c>
      <c r="AG99" s="275">
        <v>76.127521269477114</v>
      </c>
      <c r="AH99" s="276">
        <v>4.944364783481503</v>
      </c>
    </row>
    <row r="100" spans="1:34" ht="15" outlineLevel="1">
      <c r="A100" s="1"/>
      <c r="C100" s="8" t="s">
        <v>206</v>
      </c>
      <c r="D100" s="39"/>
      <c r="E100" s="275">
        <v>0</v>
      </c>
      <c r="F100" s="276">
        <v>0</v>
      </c>
      <c r="G100" s="275">
        <v>0</v>
      </c>
      <c r="H100" s="276">
        <v>0</v>
      </c>
      <c r="I100" s="275">
        <v>0.084521619135234594</v>
      </c>
      <c r="J100" s="276">
        <v>0.005433532658693653</v>
      </c>
      <c r="K100" s="275">
        <v>0.16904323827046919</v>
      </c>
      <c r="L100" s="276">
        <v>0.010867065317387306</v>
      </c>
      <c r="M100" s="275">
        <v>0.25356485740570378</v>
      </c>
      <c r="N100" s="276">
        <v>0.016300597976080959</v>
      </c>
      <c r="O100" s="275">
        <v>0.33808647654093837</v>
      </c>
      <c r="P100" s="276">
        <v>0.021734130634774612</v>
      </c>
      <c r="Q100" s="275">
        <v>0.42260809567617297</v>
      </c>
      <c r="R100" s="276">
        <v>0.027167663293468265</v>
      </c>
      <c r="S100" s="275">
        <v>0.50712971481140756</v>
      </c>
      <c r="T100" s="276">
        <v>0.032601195952161918</v>
      </c>
      <c r="U100" s="275">
        <v>0.59165133394664216</v>
      </c>
      <c r="V100" s="276">
        <v>0.038034728610855571</v>
      </c>
      <c r="W100" s="275">
        <v>0.67617295308187675</v>
      </c>
      <c r="X100" s="276">
        <v>0.043468261269549224</v>
      </c>
      <c r="Y100" s="275">
        <v>0.67617295308187675</v>
      </c>
      <c r="Z100" s="276">
        <v>0.043468261269549224</v>
      </c>
      <c r="AA100" s="275">
        <v>0.67617295308187675</v>
      </c>
      <c r="AB100" s="276">
        <v>0.043468261269549224</v>
      </c>
      <c r="AC100" s="275">
        <v>0.67617295308187675</v>
      </c>
      <c r="AD100" s="276">
        <v>0.043468261269549224</v>
      </c>
      <c r="AE100" s="275">
        <v>0.67617295308187675</v>
      </c>
      <c r="AF100" s="276">
        <v>0.043468261269549224</v>
      </c>
      <c r="AG100" s="275">
        <v>0.67617295308187675</v>
      </c>
      <c r="AH100" s="276">
        <v>0.043468261269549224</v>
      </c>
    </row>
    <row r="101" spans="1:34" ht="15" outlineLevel="1">
      <c r="A101" s="1"/>
      <c r="C101" s="8" t="s">
        <v>191</v>
      </c>
      <c r="D101" s="39"/>
      <c r="E101" s="275">
        <v>0</v>
      </c>
      <c r="F101" s="276">
        <v>0</v>
      </c>
      <c r="G101" s="275">
        <v>92.210300429184528</v>
      </c>
      <c r="H101" s="276">
        <v>6.1739234550620985</v>
      </c>
      <c r="I101" s="275">
        <v>105.95761802575105</v>
      </c>
      <c r="J101" s="276">
        <v>7.0943725389343726</v>
      </c>
      <c r="K101" s="275">
        <v>119.70493562231758</v>
      </c>
      <c r="L101" s="276">
        <v>8.0148216228066449</v>
      </c>
      <c r="M101" s="275">
        <v>133.4522532188841</v>
      </c>
      <c r="N101" s="276">
        <v>8.935270706678919</v>
      </c>
      <c r="O101" s="275">
        <v>147.19957081545061</v>
      </c>
      <c r="P101" s="276">
        <v>9.8557197905511931</v>
      </c>
      <c r="Q101" s="275">
        <v>160.94688841201713</v>
      </c>
      <c r="R101" s="276">
        <v>10.776168874423465</v>
      </c>
      <c r="S101" s="275">
        <v>174.69420600858365</v>
      </c>
      <c r="T101" s="276">
        <v>11.69661795829574</v>
      </c>
      <c r="U101" s="275">
        <v>188.4415236051502</v>
      </c>
      <c r="V101" s="276">
        <v>12.61706704216801</v>
      </c>
      <c r="W101" s="275">
        <v>202.18884120171671</v>
      </c>
      <c r="X101" s="276">
        <v>13.537516126040284</v>
      </c>
      <c r="Y101" s="275">
        <v>202.18884120171671</v>
      </c>
      <c r="Z101" s="276">
        <v>13.537516126040284</v>
      </c>
      <c r="AA101" s="275">
        <v>202.18884120171671</v>
      </c>
      <c r="AB101" s="276">
        <v>13.537516126040284</v>
      </c>
      <c r="AC101" s="275">
        <v>202.18884120171671</v>
      </c>
      <c r="AD101" s="276">
        <v>13.537516126040284</v>
      </c>
      <c r="AE101" s="275">
        <v>202.18884120171671</v>
      </c>
      <c r="AF101" s="276">
        <v>13.537516126040284</v>
      </c>
      <c r="AG101" s="275">
        <v>202.18884120171671</v>
      </c>
      <c r="AH101" s="276">
        <v>13.537516126040284</v>
      </c>
    </row>
    <row r="102" spans="1:34" ht="15" outlineLevel="1">
      <c r="A102" s="1"/>
      <c r="C102" s="8" t="s">
        <v>193</v>
      </c>
      <c r="D102" s="39"/>
      <c r="E102" s="275">
        <v>12.103138629949541</v>
      </c>
      <c r="F102" s="276">
        <v>0.90905670059009669</v>
      </c>
      <c r="G102" s="275">
        <v>12.103138629949541</v>
      </c>
      <c r="H102" s="276">
        <v>0.90905670059009669</v>
      </c>
      <c r="I102" s="275">
        <v>17.305236038655604</v>
      </c>
      <c r="J102" s="276">
        <v>1.2997819208073209</v>
      </c>
      <c r="K102" s="275">
        <v>22.507333447361667</v>
      </c>
      <c r="L102" s="276">
        <v>1.6905071410245449</v>
      </c>
      <c r="M102" s="275">
        <v>27.70943085606773</v>
      </c>
      <c r="N102" s="276">
        <v>2.0812323612417689</v>
      </c>
      <c r="O102" s="275">
        <v>32.911528264773793</v>
      </c>
      <c r="P102" s="276">
        <v>2.4719575814589927</v>
      </c>
      <c r="Q102" s="275">
        <v>38.113625673479859</v>
      </c>
      <c r="R102" s="276">
        <v>2.8626828016762169</v>
      </c>
      <c r="S102" s="275">
        <v>43.315723082185919</v>
      </c>
      <c r="T102" s="276">
        <v>3.2534080218934416</v>
      </c>
      <c r="U102" s="275">
        <v>48.517820490891978</v>
      </c>
      <c r="V102" s="276">
        <v>3.6441332421106649</v>
      </c>
      <c r="W102" s="275">
        <v>53.719917899598045</v>
      </c>
      <c r="X102" s="276">
        <v>4.0348584623278896</v>
      </c>
      <c r="Y102" s="275">
        <v>53.719917899598045</v>
      </c>
      <c r="Z102" s="276">
        <v>4.0348584623278896</v>
      </c>
      <c r="AA102" s="275">
        <v>53.719917899598045</v>
      </c>
      <c r="AB102" s="276">
        <v>4.0348584623278896</v>
      </c>
      <c r="AC102" s="275">
        <v>53.719917899598045</v>
      </c>
      <c r="AD102" s="276">
        <v>4.0348584623278896</v>
      </c>
      <c r="AE102" s="275">
        <v>53.719917899598045</v>
      </c>
      <c r="AF102" s="276">
        <v>4.0348584623278896</v>
      </c>
      <c r="AG102" s="275">
        <v>53.719917899598045</v>
      </c>
      <c r="AH102" s="276">
        <v>4.0348584623278896</v>
      </c>
    </row>
    <row r="103" spans="1:34" ht="15" outlineLevel="1">
      <c r="A103" s="1"/>
      <c r="C103" s="8" t="s">
        <v>207</v>
      </c>
      <c r="D103" s="39"/>
      <c r="E103" s="275">
        <v>22.930729810920656</v>
      </c>
      <c r="F103" s="276">
        <v>1.2863580137833539</v>
      </c>
      <c r="G103" s="275">
        <v>22.930729810920656</v>
      </c>
      <c r="H103" s="276">
        <v>1.2863580137833539</v>
      </c>
      <c r="I103" s="275">
        <v>37.534127054249865</v>
      </c>
      <c r="J103" s="276">
        <v>2.1055729810920658</v>
      </c>
      <c r="K103" s="275">
        <v>52.13752429757907</v>
      </c>
      <c r="L103" s="276">
        <v>2.9247879484007777</v>
      </c>
      <c r="M103" s="275">
        <v>66.740921540908275</v>
      </c>
      <c r="N103" s="276">
        <v>3.7440029157094896</v>
      </c>
      <c r="O103" s="275">
        <v>81.344318784237487</v>
      </c>
      <c r="P103" s="276">
        <v>4.5632178830182015</v>
      </c>
      <c r="Q103" s="275">
        <v>95.947716027566699</v>
      </c>
      <c r="R103" s="276">
        <v>5.3824328503269125</v>
      </c>
      <c r="S103" s="275">
        <v>110.55111327089591</v>
      </c>
      <c r="T103" s="276">
        <v>6.2016478176356253</v>
      </c>
      <c r="U103" s="275">
        <v>125.15451051422511</v>
      </c>
      <c r="V103" s="276">
        <v>7.0208627849443364</v>
      </c>
      <c r="W103" s="275">
        <v>139.75790775755434</v>
      </c>
      <c r="X103" s="276">
        <v>7.8400777522530483</v>
      </c>
      <c r="Y103" s="275">
        <v>139.75790775755434</v>
      </c>
      <c r="Z103" s="276">
        <v>7.8400777522530483</v>
      </c>
      <c r="AA103" s="275">
        <v>139.75790775755434</v>
      </c>
      <c r="AB103" s="276">
        <v>7.8400777522530483</v>
      </c>
      <c r="AC103" s="275">
        <v>139.75790775755434</v>
      </c>
      <c r="AD103" s="276">
        <v>7.8400777522530483</v>
      </c>
      <c r="AE103" s="275">
        <v>139.75790775755434</v>
      </c>
      <c r="AF103" s="276">
        <v>7.8400777522530483</v>
      </c>
      <c r="AG103" s="275">
        <v>139.75790775755434</v>
      </c>
      <c r="AH103" s="276">
        <v>7.8400777522530483</v>
      </c>
    </row>
    <row r="104" spans="1:34" ht="15" outlineLevel="1">
      <c r="A104" s="1"/>
      <c r="C104" s="8" t="s">
        <v>208</v>
      </c>
      <c r="D104" s="39"/>
      <c r="E104" s="275">
        <v>0.58912386706948627</v>
      </c>
      <c r="F104" s="276">
        <v>0.077039274924471296</v>
      </c>
      <c r="G104" s="275">
        <v>0.58912386706948627</v>
      </c>
      <c r="H104" s="276">
        <v>0.077039274924471296</v>
      </c>
      <c r="I104" s="275">
        <v>4.9993705941591129</v>
      </c>
      <c r="J104" s="276">
        <v>0.65376384692849943</v>
      </c>
      <c r="K104" s="275">
        <v>9.4096173212487386</v>
      </c>
      <c r="L104" s="276">
        <v>1.2304884189325276</v>
      </c>
      <c r="M104" s="275">
        <v>13.819864048338365</v>
      </c>
      <c r="N104" s="276">
        <v>1.8072129909365557</v>
      </c>
      <c r="O104" s="275">
        <v>18.230110775427992</v>
      </c>
      <c r="P104" s="276">
        <v>2.3839375629405839</v>
      </c>
      <c r="Q104" s="275">
        <v>22.64035750251762</v>
      </c>
      <c r="R104" s="276">
        <v>2.9606621349446121</v>
      </c>
      <c r="S104" s="275">
        <v>27.050604229607245</v>
      </c>
      <c r="T104" s="276">
        <v>3.5373867069486402</v>
      </c>
      <c r="U104" s="275">
        <v>31.460850956696873</v>
      </c>
      <c r="V104" s="276">
        <v>4.1141112789526684</v>
      </c>
      <c r="W104" s="275">
        <v>35.871097683786502</v>
      </c>
      <c r="X104" s="276">
        <v>4.6908358509566961</v>
      </c>
      <c r="Y104" s="275">
        <v>35.871097683786502</v>
      </c>
      <c r="Z104" s="276">
        <v>4.6908358509566961</v>
      </c>
      <c r="AA104" s="275">
        <v>35.871097683786502</v>
      </c>
      <c r="AB104" s="276">
        <v>4.6908358509566961</v>
      </c>
      <c r="AC104" s="275">
        <v>35.871097683786502</v>
      </c>
      <c r="AD104" s="276">
        <v>4.6908358509566961</v>
      </c>
      <c r="AE104" s="275">
        <v>35.871097683786502</v>
      </c>
      <c r="AF104" s="276">
        <v>4.6908358509566961</v>
      </c>
      <c r="AG104" s="275">
        <v>35.871097683786502</v>
      </c>
      <c r="AH104" s="276">
        <v>4.6908358509566961</v>
      </c>
    </row>
    <row r="105" spans="1:34" ht="15" outlineLevel="1">
      <c r="A105" s="1"/>
      <c r="C105" s="8" t="s">
        <v>209</v>
      </c>
      <c r="D105" s="39"/>
      <c r="E105" s="275">
        <v>0.68310563145618131</v>
      </c>
      <c r="F105" s="276">
        <v>0.027324225258247258</v>
      </c>
      <c r="G105" s="275">
        <v>0.68310563145618131</v>
      </c>
      <c r="H105" s="276">
        <v>0.027324225258247258</v>
      </c>
      <c r="I105" s="275">
        <v>0.80181606131289573</v>
      </c>
      <c r="J105" s="276">
        <v>0.032072642452515836</v>
      </c>
      <c r="K105" s="275">
        <v>0.92052649116961016</v>
      </c>
      <c r="L105" s="276">
        <v>0.036821059646784414</v>
      </c>
      <c r="M105" s="275">
        <v>1.0392369210263246</v>
      </c>
      <c r="N105" s="276">
        <v>0.041569476841052992</v>
      </c>
      <c r="O105" s="275">
        <v>1.1579473508830391</v>
      </c>
      <c r="P105" s="276">
        <v>0.04631789403532157</v>
      </c>
      <c r="Q105" s="275">
        <v>1.2766577807397534</v>
      </c>
      <c r="R105" s="276">
        <v>0.051066311229590149</v>
      </c>
      <c r="S105" s="275">
        <v>1.395368210596468</v>
      </c>
      <c r="T105" s="276">
        <v>0.055814728423858734</v>
      </c>
      <c r="U105" s="275">
        <v>1.5140786404531823</v>
      </c>
      <c r="V105" s="276">
        <v>0.060563145618127305</v>
      </c>
      <c r="W105" s="275">
        <v>1.6327890703098968</v>
      </c>
      <c r="X105" s="276">
        <v>0.065311562812395876</v>
      </c>
      <c r="Y105" s="275">
        <v>1.6327890703098968</v>
      </c>
      <c r="Z105" s="276">
        <v>0.065311562812395876</v>
      </c>
      <c r="AA105" s="275">
        <v>1.6327890703098968</v>
      </c>
      <c r="AB105" s="276">
        <v>0.065311562812395876</v>
      </c>
      <c r="AC105" s="275">
        <v>1.6327890703098968</v>
      </c>
      <c r="AD105" s="276">
        <v>0.065311562812395876</v>
      </c>
      <c r="AE105" s="275">
        <v>1.6327890703098968</v>
      </c>
      <c r="AF105" s="276">
        <v>0.065311562812395876</v>
      </c>
      <c r="AG105" s="275">
        <v>1.6327890703098968</v>
      </c>
      <c r="AH105" s="276">
        <v>0.065311562812395876</v>
      </c>
    </row>
    <row r="106" spans="1:34" ht="15" outlineLevel="1">
      <c r="A106" s="1"/>
      <c r="C106" s="8" t="s">
        <v>5</v>
      </c>
      <c r="D106" s="39"/>
      <c r="E106" s="275">
        <v>0</v>
      </c>
      <c r="F106" s="276">
        <v>0</v>
      </c>
      <c r="G106" s="275">
        <v>0</v>
      </c>
      <c r="H106" s="276">
        <v>0</v>
      </c>
      <c r="I106" s="275">
        <v>6.2448838758804488</v>
      </c>
      <c r="J106" s="276">
        <v>0.31652151151722824</v>
      </c>
      <c r="K106" s="275">
        <v>12.489767751760898</v>
      </c>
      <c r="L106" s="276">
        <v>0.63304302303445648</v>
      </c>
      <c r="M106" s="275">
        <v>18.734651627641348</v>
      </c>
      <c r="N106" s="276">
        <v>0.94956453455168477</v>
      </c>
      <c r="O106" s="275">
        <v>24.979535503521795</v>
      </c>
      <c r="P106" s="276">
        <v>1.266086046068913</v>
      </c>
      <c r="Q106" s="275">
        <v>31.224419379402246</v>
      </c>
      <c r="R106" s="276">
        <v>1.5826075575861414</v>
      </c>
      <c r="S106" s="275">
        <v>37.469303255282696</v>
      </c>
      <c r="T106" s="276">
        <v>1.8991290691033695</v>
      </c>
      <c r="U106" s="275">
        <v>43.714187131163143</v>
      </c>
      <c r="V106" s="276">
        <v>2.2156505806205979</v>
      </c>
      <c r="W106" s="275">
        <v>49.95907100704359</v>
      </c>
      <c r="X106" s="276">
        <v>2.5321720921378259</v>
      </c>
      <c r="Y106" s="275">
        <v>49.95907100704359</v>
      </c>
      <c r="Z106" s="276">
        <v>2.5321720921378259</v>
      </c>
      <c r="AA106" s="275">
        <v>49.95907100704359</v>
      </c>
      <c r="AB106" s="276">
        <v>2.5321720921378259</v>
      </c>
      <c r="AC106" s="275">
        <v>49.95907100704359</v>
      </c>
      <c r="AD106" s="276">
        <v>2.5321720921378259</v>
      </c>
      <c r="AE106" s="275">
        <v>49.95907100704359</v>
      </c>
      <c r="AF106" s="276">
        <v>2.5321720921378259</v>
      </c>
      <c r="AG106" s="275">
        <v>49.95907100704359</v>
      </c>
      <c r="AH106" s="276">
        <v>2.5321720921378259</v>
      </c>
    </row>
    <row r="107" spans="1:34" ht="15" outlineLevel="1">
      <c r="A107" s="1"/>
      <c r="C107" s="8" t="s">
        <v>12</v>
      </c>
      <c r="D107" s="39"/>
      <c r="E107" s="275">
        <v>0</v>
      </c>
      <c r="F107" s="276">
        <v>0</v>
      </c>
      <c r="G107" s="275">
        <v>0</v>
      </c>
      <c r="H107" s="276">
        <v>0</v>
      </c>
      <c r="I107" s="275">
        <v>3.7091832170334587</v>
      </c>
      <c r="J107" s="276">
        <v>0.53376051171944894</v>
      </c>
      <c r="K107" s="275">
        <v>7.4183664340669173</v>
      </c>
      <c r="L107" s="276">
        <v>1.0675210234388979</v>
      </c>
      <c r="M107" s="275">
        <v>11.127549651100376</v>
      </c>
      <c r="N107" s="276">
        <v>1.6012815351583469</v>
      </c>
      <c r="O107" s="275">
        <v>14.836732868133835</v>
      </c>
      <c r="P107" s="276">
        <v>2.1350420468777958</v>
      </c>
      <c r="Q107" s="275">
        <v>18.545916085167292</v>
      </c>
      <c r="R107" s="276">
        <v>2.6688025585972448</v>
      </c>
      <c r="S107" s="275">
        <v>22.255099302200751</v>
      </c>
      <c r="T107" s="276">
        <v>3.2025630703166938</v>
      </c>
      <c r="U107" s="275">
        <v>25.96428251923421</v>
      </c>
      <c r="V107" s="276">
        <v>3.7363235820361425</v>
      </c>
      <c r="W107" s="275">
        <v>29.673465736267669</v>
      </c>
      <c r="X107" s="276">
        <v>4.2700840937555915</v>
      </c>
      <c r="Y107" s="275">
        <v>29.673465736267669</v>
      </c>
      <c r="Z107" s="276">
        <v>4.2700840937555915</v>
      </c>
      <c r="AA107" s="275">
        <v>29.673465736267669</v>
      </c>
      <c r="AB107" s="276">
        <v>4.2700840937555915</v>
      </c>
      <c r="AC107" s="275">
        <v>29.673465736267669</v>
      </c>
      <c r="AD107" s="276">
        <v>4.2700840937555915</v>
      </c>
      <c r="AE107" s="275">
        <v>29.673465736267669</v>
      </c>
      <c r="AF107" s="276">
        <v>4.2700840937555915</v>
      </c>
      <c r="AG107" s="275">
        <v>29.673465736267669</v>
      </c>
      <c r="AH107" s="276">
        <v>4.2700840937555915</v>
      </c>
    </row>
    <row r="108" spans="1:34" ht="15" outlineLevel="1">
      <c r="A108" s="1"/>
      <c r="C108" s="8" t="s">
        <v>18</v>
      </c>
      <c r="D108" s="39"/>
      <c r="E108" s="275">
        <v>0</v>
      </c>
      <c r="F108" s="276">
        <v>0</v>
      </c>
      <c r="G108" s="275">
        <v>0</v>
      </c>
      <c r="H108" s="276">
        <v>0</v>
      </c>
      <c r="I108" s="275">
        <v>0</v>
      </c>
      <c r="J108" s="276">
        <v>0</v>
      </c>
      <c r="K108" s="275">
        <v>0</v>
      </c>
      <c r="L108" s="276">
        <v>0</v>
      </c>
      <c r="M108" s="275">
        <v>0</v>
      </c>
      <c r="N108" s="276">
        <v>0</v>
      </c>
      <c r="O108" s="275">
        <v>0</v>
      </c>
      <c r="P108" s="276">
        <v>0</v>
      </c>
      <c r="Q108" s="275">
        <v>0</v>
      </c>
      <c r="R108" s="276">
        <v>0</v>
      </c>
      <c r="S108" s="275">
        <v>0</v>
      </c>
      <c r="T108" s="276">
        <v>0</v>
      </c>
      <c r="U108" s="275">
        <v>0</v>
      </c>
      <c r="V108" s="276">
        <v>0</v>
      </c>
      <c r="W108" s="275">
        <v>0</v>
      </c>
      <c r="X108" s="276">
        <v>0</v>
      </c>
      <c r="Y108" s="275">
        <v>0</v>
      </c>
      <c r="Z108" s="276">
        <v>0</v>
      </c>
      <c r="AA108" s="275">
        <v>0</v>
      </c>
      <c r="AB108" s="276">
        <v>0</v>
      </c>
      <c r="AC108" s="275">
        <v>0</v>
      </c>
      <c r="AD108" s="276">
        <v>0</v>
      </c>
      <c r="AE108" s="275">
        <v>0</v>
      </c>
      <c r="AF108" s="276">
        <v>0</v>
      </c>
      <c r="AG108" s="275">
        <v>0</v>
      </c>
      <c r="AH108" s="276">
        <v>0</v>
      </c>
    </row>
    <row r="109" spans="1:34" ht="15" outlineLevel="1">
      <c r="A109" s="1"/>
      <c r="C109" s="8" t="s">
        <v>22</v>
      </c>
      <c r="D109" s="39"/>
      <c r="E109" s="275">
        <v>0</v>
      </c>
      <c r="F109" s="276">
        <v>0</v>
      </c>
      <c r="G109" s="275">
        <v>0</v>
      </c>
      <c r="H109" s="276">
        <v>0</v>
      </c>
      <c r="I109" s="275">
        <v>0.6485849056603773</v>
      </c>
      <c r="J109" s="276">
        <v>0.054048742138364768</v>
      </c>
      <c r="K109" s="275">
        <v>1.2971698113207546</v>
      </c>
      <c r="L109" s="276">
        <v>0.10809748427672954</v>
      </c>
      <c r="M109" s="275">
        <v>1.945754716981132</v>
      </c>
      <c r="N109" s="276">
        <v>0.16214622641509432</v>
      </c>
      <c r="O109" s="275">
        <v>2.5943396226415092</v>
      </c>
      <c r="P109" s="276">
        <v>0.21619496855345907</v>
      </c>
      <c r="Q109" s="275">
        <v>3.2429245283018866</v>
      </c>
      <c r="R109" s="276">
        <v>0.27024371069182385</v>
      </c>
      <c r="S109" s="275">
        <v>3.891509433962264</v>
      </c>
      <c r="T109" s="276">
        <v>0.32429245283018865</v>
      </c>
      <c r="U109" s="275">
        <v>4.540094339622641</v>
      </c>
      <c r="V109" s="276">
        <v>0.3783411949685534</v>
      </c>
      <c r="W109" s="275">
        <v>5.1886792452830184</v>
      </c>
      <c r="X109" s="276">
        <v>0.43238993710691814</v>
      </c>
      <c r="Y109" s="275">
        <v>5.1886792452830184</v>
      </c>
      <c r="Z109" s="276">
        <v>0.43238993710691814</v>
      </c>
      <c r="AA109" s="275">
        <v>5.1886792452830184</v>
      </c>
      <c r="AB109" s="276">
        <v>0.43238993710691814</v>
      </c>
      <c r="AC109" s="275">
        <v>5.1886792452830184</v>
      </c>
      <c r="AD109" s="276">
        <v>0.43238993710691814</v>
      </c>
      <c r="AE109" s="275">
        <v>5.1886792452830184</v>
      </c>
      <c r="AF109" s="276">
        <v>0.43238993710691814</v>
      </c>
      <c r="AG109" s="275">
        <v>5.1886792452830184</v>
      </c>
      <c r="AH109" s="276">
        <v>0.43238993710691814</v>
      </c>
    </row>
    <row r="110" spans="1:34" ht="15" outlineLevel="1">
      <c r="A110" s="1"/>
      <c r="C110" s="8" t="s">
        <v>23</v>
      </c>
      <c r="D110" s="39"/>
      <c r="E110" s="275">
        <v>0</v>
      </c>
      <c r="F110" s="276">
        <v>0</v>
      </c>
      <c r="G110" s="275">
        <v>0</v>
      </c>
      <c r="H110" s="276">
        <v>0</v>
      </c>
      <c r="I110" s="275">
        <v>0</v>
      </c>
      <c r="J110" s="276">
        <v>0</v>
      </c>
      <c r="K110" s="275">
        <v>0</v>
      </c>
      <c r="L110" s="276">
        <v>0</v>
      </c>
      <c r="M110" s="275">
        <v>0</v>
      </c>
      <c r="N110" s="276">
        <v>0</v>
      </c>
      <c r="O110" s="275">
        <v>0</v>
      </c>
      <c r="P110" s="276">
        <v>0</v>
      </c>
      <c r="Q110" s="275">
        <v>0</v>
      </c>
      <c r="R110" s="276">
        <v>0</v>
      </c>
      <c r="S110" s="275">
        <v>0</v>
      </c>
      <c r="T110" s="276">
        <v>0</v>
      </c>
      <c r="U110" s="275">
        <v>0</v>
      </c>
      <c r="V110" s="276">
        <v>0</v>
      </c>
      <c r="W110" s="275">
        <v>0</v>
      </c>
      <c r="X110" s="276">
        <v>0</v>
      </c>
      <c r="Y110" s="275">
        <v>0</v>
      </c>
      <c r="Z110" s="276">
        <v>0</v>
      </c>
      <c r="AA110" s="275">
        <v>0</v>
      </c>
      <c r="AB110" s="276">
        <v>0</v>
      </c>
      <c r="AC110" s="275">
        <v>0</v>
      </c>
      <c r="AD110" s="276">
        <v>0</v>
      </c>
      <c r="AE110" s="275">
        <v>0</v>
      </c>
      <c r="AF110" s="276">
        <v>0</v>
      </c>
      <c r="AG110" s="275">
        <v>0</v>
      </c>
      <c r="AH110" s="276">
        <v>0</v>
      </c>
    </row>
    <row r="111" spans="1:34" ht="15" outlineLevel="1">
      <c r="A111" s="1"/>
      <c r="C111" s="8" t="s">
        <v>24</v>
      </c>
      <c r="D111" s="39"/>
      <c r="E111" s="275">
        <v>0</v>
      </c>
      <c r="F111" s="276">
        <v>0</v>
      </c>
      <c r="G111" s="275">
        <v>0</v>
      </c>
      <c r="H111" s="276">
        <v>0</v>
      </c>
      <c r="I111" s="275">
        <v>0</v>
      </c>
      <c r="J111" s="276">
        <v>0</v>
      </c>
      <c r="K111" s="275">
        <v>0</v>
      </c>
      <c r="L111" s="276">
        <v>0</v>
      </c>
      <c r="M111" s="275">
        <v>0</v>
      </c>
      <c r="N111" s="276">
        <v>0</v>
      </c>
      <c r="O111" s="275">
        <v>0</v>
      </c>
      <c r="P111" s="276">
        <v>0</v>
      </c>
      <c r="Q111" s="275">
        <v>0</v>
      </c>
      <c r="R111" s="276">
        <v>0</v>
      </c>
      <c r="S111" s="275">
        <v>0</v>
      </c>
      <c r="T111" s="276">
        <v>0</v>
      </c>
      <c r="U111" s="275">
        <v>0</v>
      </c>
      <c r="V111" s="276">
        <v>0</v>
      </c>
      <c r="W111" s="275">
        <v>0</v>
      </c>
      <c r="X111" s="276">
        <v>0</v>
      </c>
      <c r="Y111" s="275">
        <v>0</v>
      </c>
      <c r="Z111" s="276">
        <v>0</v>
      </c>
      <c r="AA111" s="275">
        <v>0</v>
      </c>
      <c r="AB111" s="276">
        <v>0</v>
      </c>
      <c r="AC111" s="275">
        <v>0</v>
      </c>
      <c r="AD111" s="276">
        <v>0</v>
      </c>
      <c r="AE111" s="275">
        <v>0</v>
      </c>
      <c r="AF111" s="276">
        <v>0</v>
      </c>
      <c r="AG111" s="275">
        <v>0</v>
      </c>
      <c r="AH111" s="276">
        <v>0</v>
      </c>
    </row>
    <row r="112" spans="1:34" ht="15" outlineLevel="1">
      <c r="A112" s="1"/>
      <c r="C112" s="8" t="s">
        <v>28</v>
      </c>
      <c r="D112" s="39"/>
      <c r="E112" s="275">
        <v>0</v>
      </c>
      <c r="F112" s="276">
        <v>0</v>
      </c>
      <c r="G112" s="275">
        <v>0</v>
      </c>
      <c r="H112" s="276">
        <v>0</v>
      </c>
      <c r="I112" s="275">
        <v>0</v>
      </c>
      <c r="J112" s="276">
        <v>0</v>
      </c>
      <c r="K112" s="275">
        <v>0</v>
      </c>
      <c r="L112" s="276">
        <v>0</v>
      </c>
      <c r="M112" s="275">
        <v>0</v>
      </c>
      <c r="N112" s="276">
        <v>0</v>
      </c>
      <c r="O112" s="275">
        <v>0</v>
      </c>
      <c r="P112" s="276">
        <v>0</v>
      </c>
      <c r="Q112" s="275">
        <v>0</v>
      </c>
      <c r="R112" s="276">
        <v>0</v>
      </c>
      <c r="S112" s="275">
        <v>0</v>
      </c>
      <c r="T112" s="276">
        <v>0</v>
      </c>
      <c r="U112" s="275">
        <v>0</v>
      </c>
      <c r="V112" s="276">
        <v>0</v>
      </c>
      <c r="W112" s="275">
        <v>0</v>
      </c>
      <c r="X112" s="276">
        <v>0</v>
      </c>
      <c r="Y112" s="275">
        <v>0</v>
      </c>
      <c r="Z112" s="276">
        <v>0</v>
      </c>
      <c r="AA112" s="275">
        <v>0</v>
      </c>
      <c r="AB112" s="276">
        <v>0</v>
      </c>
      <c r="AC112" s="275">
        <v>0</v>
      </c>
      <c r="AD112" s="276">
        <v>0</v>
      </c>
      <c r="AE112" s="275">
        <v>0</v>
      </c>
      <c r="AF112" s="276">
        <v>0</v>
      </c>
      <c r="AG112" s="275">
        <v>0</v>
      </c>
      <c r="AH112" s="276">
        <v>0</v>
      </c>
    </row>
    <row r="113" spans="1:34" ht="15" outlineLevel="1">
      <c r="A113" s="1"/>
      <c r="C113" s="37" t="s">
        <v>37</v>
      </c>
      <c r="D113" s="290"/>
      <c r="E113" s="277">
        <v>59.162899392411823</v>
      </c>
      <c r="F113" s="278">
        <v>3.7842921233602986</v>
      </c>
      <c r="G113" s="277">
        <v>151.37319982159636</v>
      </c>
      <c r="H113" s="278">
        <v>9.9582155784223989</v>
      </c>
      <c r="I113" s="277">
        <v>206.80098282191167</v>
      </c>
      <c r="J113" s="278">
        <v>14.012323496387309</v>
      </c>
      <c r="K113" s="277">
        <v>262.22876582222693</v>
      </c>
      <c r="L113" s="278">
        <v>18.06643141435222</v>
      </c>
      <c r="M113" s="277">
        <v>317.65654882254228</v>
      </c>
      <c r="N113" s="278">
        <v>22.120539332317136</v>
      </c>
      <c r="O113" s="277">
        <v>373.08433182285751</v>
      </c>
      <c r="P113" s="278">
        <v>26.174647250282053</v>
      </c>
      <c r="Q113" s="277">
        <v>428.51211482317285</v>
      </c>
      <c r="R113" s="278">
        <v>30.228755168246963</v>
      </c>
      <c r="S113" s="277">
        <v>483.93989782348814</v>
      </c>
      <c r="T113" s="278">
        <v>34.282863086211876</v>
      </c>
      <c r="U113" s="277">
        <v>539.36768082380343</v>
      </c>
      <c r="V113" s="278">
        <v>38.336971004176789</v>
      </c>
      <c r="W113" s="277">
        <v>594.79546382411877</v>
      </c>
      <c r="X113" s="278">
        <v>42.391078922141709</v>
      </c>
      <c r="Y113" s="277">
        <v>594.79546382411877</v>
      </c>
      <c r="Z113" s="278">
        <v>42.391078922141709</v>
      </c>
      <c r="AA113" s="277">
        <v>594.79546382411877</v>
      </c>
      <c r="AB113" s="278">
        <v>42.391078922141709</v>
      </c>
      <c r="AC113" s="277">
        <v>594.79546382411877</v>
      </c>
      <c r="AD113" s="278">
        <v>42.391078922141709</v>
      </c>
      <c r="AE113" s="277">
        <v>594.79546382411877</v>
      </c>
      <c r="AF113" s="278">
        <v>42.391078922141709</v>
      </c>
      <c r="AG113" s="277">
        <v>594.79546382411877</v>
      </c>
      <c r="AH113" s="278">
        <v>42.391078922141709</v>
      </c>
    </row>
    <row r="114" spans="1:34" ht="15" outlineLevel="1">
      <c r="A114" s="1"/>
      <c r="C114" s="8"/>
      <c r="D114" s="39"/>
      <c r="E114" s="275"/>
      <c r="F114" s="276"/>
      <c r="G114" s="275"/>
      <c r="H114" s="276"/>
      <c r="I114" s="275"/>
      <c r="J114" s="276"/>
      <c r="K114" s="275"/>
      <c r="L114" s="276"/>
      <c r="M114" s="275"/>
      <c r="N114" s="276"/>
      <c r="O114" s="275"/>
      <c r="P114" s="276"/>
      <c r="Q114" s="275"/>
      <c r="R114" s="276"/>
      <c r="S114" s="275"/>
      <c r="T114" s="276"/>
      <c r="U114" s="275"/>
      <c r="V114" s="276"/>
      <c r="W114" s="275"/>
      <c r="X114" s="276"/>
      <c r="Y114" s="275"/>
      <c r="Z114" s="276"/>
      <c r="AA114" s="275"/>
      <c r="AB114" s="276"/>
      <c r="AC114" s="275"/>
      <c r="AD114" s="276"/>
      <c r="AE114" s="275"/>
      <c r="AF114" s="276"/>
      <c r="AG114" s="275"/>
      <c r="AH114" s="276"/>
    </row>
    <row r="115" spans="1:34" ht="15" outlineLevel="1">
      <c r="A115" s="1"/>
      <c r="C115" s="8" t="s">
        <v>299</v>
      </c>
      <c r="D115" s="39"/>
      <c r="E115" s="275">
        <v>0</v>
      </c>
      <c r="F115" s="276">
        <v>0</v>
      </c>
      <c r="G115" s="275">
        <v>0</v>
      </c>
      <c r="H115" s="276">
        <v>0</v>
      </c>
      <c r="I115" s="275">
        <v>0</v>
      </c>
      <c r="J115" s="276">
        <v>0</v>
      </c>
      <c r="K115" s="275">
        <v>0</v>
      </c>
      <c r="L115" s="276">
        <v>0</v>
      </c>
      <c r="M115" s="275">
        <v>0</v>
      </c>
      <c r="N115" s="276">
        <v>0</v>
      </c>
      <c r="O115" s="275">
        <v>0</v>
      </c>
      <c r="P115" s="276">
        <v>0</v>
      </c>
      <c r="Q115" s="275">
        <v>0</v>
      </c>
      <c r="R115" s="276">
        <v>0</v>
      </c>
      <c r="S115" s="275">
        <v>0</v>
      </c>
      <c r="T115" s="276">
        <v>0</v>
      </c>
      <c r="U115" s="275">
        <v>0</v>
      </c>
      <c r="V115" s="276">
        <v>0</v>
      </c>
      <c r="W115" s="275">
        <v>0</v>
      </c>
      <c r="X115" s="276">
        <v>0</v>
      </c>
      <c r="Y115" s="275">
        <v>0</v>
      </c>
      <c r="Z115" s="276">
        <v>0</v>
      </c>
      <c r="AA115" s="275">
        <v>0</v>
      </c>
      <c r="AB115" s="276">
        <v>0</v>
      </c>
      <c r="AC115" s="275">
        <v>0</v>
      </c>
      <c r="AD115" s="276">
        <v>0</v>
      </c>
      <c r="AE115" s="275">
        <v>0</v>
      </c>
      <c r="AF115" s="276">
        <v>0</v>
      </c>
      <c r="AG115" s="275">
        <v>0</v>
      </c>
      <c r="AH115" s="276">
        <v>0</v>
      </c>
    </row>
    <row r="116" spans="1:34" ht="15" outlineLevel="1">
      <c r="A116" s="1"/>
      <c r="C116" s="8" t="s">
        <v>195</v>
      </c>
      <c r="D116" s="39"/>
      <c r="E116" s="275">
        <v>51.612903225806448</v>
      </c>
      <c r="F116" s="276">
        <v>14.516129032258064</v>
      </c>
      <c r="G116" s="275">
        <v>51.612903225806448</v>
      </c>
      <c r="H116" s="276">
        <v>14.516129032258064</v>
      </c>
      <c r="I116" s="275">
        <v>58.064516129032256</v>
      </c>
      <c r="J116" s="276">
        <v>16.33064516129032</v>
      </c>
      <c r="K116" s="275">
        <v>64.516129032258064</v>
      </c>
      <c r="L116" s="276">
        <v>18.14516129032258</v>
      </c>
      <c r="M116" s="275">
        <v>70.967741935483872</v>
      </c>
      <c r="N116" s="276">
        <v>19.959677419354836</v>
      </c>
      <c r="O116" s="275">
        <v>77.41935483870968</v>
      </c>
      <c r="P116" s="276">
        <v>21.774193548387096</v>
      </c>
      <c r="Q116" s="275">
        <v>83.870967741935488</v>
      </c>
      <c r="R116" s="276">
        <v>23.588709677419352</v>
      </c>
      <c r="S116" s="275">
        <v>90.322580645161281</v>
      </c>
      <c r="T116" s="276">
        <v>25.403225806451612</v>
      </c>
      <c r="U116" s="275">
        <v>96.774193548387089</v>
      </c>
      <c r="V116" s="276">
        <v>27.217741935483868</v>
      </c>
      <c r="W116" s="275">
        <v>103.2258064516129</v>
      </c>
      <c r="X116" s="276">
        <v>29.032258064516128</v>
      </c>
      <c r="Y116" s="275">
        <v>103.2258064516129</v>
      </c>
      <c r="Z116" s="276">
        <v>29.032258064516128</v>
      </c>
      <c r="AA116" s="275">
        <v>103.2258064516129</v>
      </c>
      <c r="AB116" s="276">
        <v>29.032258064516128</v>
      </c>
      <c r="AC116" s="275">
        <v>103.2258064516129</v>
      </c>
      <c r="AD116" s="276">
        <v>29.032258064516128</v>
      </c>
      <c r="AE116" s="275">
        <v>103.2258064516129</v>
      </c>
      <c r="AF116" s="276">
        <v>29.032258064516128</v>
      </c>
      <c r="AG116" s="275">
        <v>103.2258064516129</v>
      </c>
      <c r="AH116" s="276">
        <v>29.032258064516128</v>
      </c>
    </row>
    <row r="117" spans="1:34" ht="15" outlineLevel="1">
      <c r="A117" s="1"/>
      <c r="C117" s="8" t="s">
        <v>190</v>
      </c>
      <c r="D117" s="39"/>
      <c r="E117" s="275">
        <v>0</v>
      </c>
      <c r="F117" s="276">
        <v>0</v>
      </c>
      <c r="G117" s="275">
        <v>0</v>
      </c>
      <c r="H117" s="276">
        <v>0</v>
      </c>
      <c r="I117" s="275">
        <v>0</v>
      </c>
      <c r="J117" s="276">
        <v>0</v>
      </c>
      <c r="K117" s="275">
        <v>0</v>
      </c>
      <c r="L117" s="276">
        <v>0</v>
      </c>
      <c r="M117" s="275">
        <v>0</v>
      </c>
      <c r="N117" s="276">
        <v>0</v>
      </c>
      <c r="O117" s="275">
        <v>0</v>
      </c>
      <c r="P117" s="276">
        <v>0</v>
      </c>
      <c r="Q117" s="275">
        <v>0</v>
      </c>
      <c r="R117" s="276">
        <v>0</v>
      </c>
      <c r="S117" s="275">
        <v>0</v>
      </c>
      <c r="T117" s="276">
        <v>0</v>
      </c>
      <c r="U117" s="275">
        <v>0</v>
      </c>
      <c r="V117" s="276">
        <v>0</v>
      </c>
      <c r="W117" s="275">
        <v>0</v>
      </c>
      <c r="X117" s="276">
        <v>0</v>
      </c>
      <c r="Y117" s="275">
        <v>0</v>
      </c>
      <c r="Z117" s="276">
        <v>0</v>
      </c>
      <c r="AA117" s="275">
        <v>0</v>
      </c>
      <c r="AB117" s="276">
        <v>0</v>
      </c>
      <c r="AC117" s="275">
        <v>0</v>
      </c>
      <c r="AD117" s="276">
        <v>0</v>
      </c>
      <c r="AE117" s="275">
        <v>0</v>
      </c>
      <c r="AF117" s="276">
        <v>0</v>
      </c>
      <c r="AG117" s="275">
        <v>0</v>
      </c>
      <c r="AH117" s="276">
        <v>0</v>
      </c>
    </row>
    <row r="118" spans="1:34" ht="15" outlineLevel="1">
      <c r="A118" s="1"/>
      <c r="C118" s="8" t="s">
        <v>192</v>
      </c>
      <c r="D118" s="39"/>
      <c r="E118" s="275">
        <v>0</v>
      </c>
      <c r="F118" s="276">
        <v>0</v>
      </c>
      <c r="G118" s="275">
        <v>0</v>
      </c>
      <c r="H118" s="276">
        <v>0</v>
      </c>
      <c r="I118" s="275">
        <v>0</v>
      </c>
      <c r="J118" s="276">
        <v>0</v>
      </c>
      <c r="K118" s="275">
        <v>0</v>
      </c>
      <c r="L118" s="276">
        <v>0</v>
      </c>
      <c r="M118" s="275">
        <v>0</v>
      </c>
      <c r="N118" s="276">
        <v>0</v>
      </c>
      <c r="O118" s="275">
        <v>0</v>
      </c>
      <c r="P118" s="276">
        <v>0</v>
      </c>
      <c r="Q118" s="275">
        <v>0</v>
      </c>
      <c r="R118" s="276">
        <v>0</v>
      </c>
      <c r="S118" s="275">
        <v>0</v>
      </c>
      <c r="T118" s="276">
        <v>0</v>
      </c>
      <c r="U118" s="275">
        <v>0</v>
      </c>
      <c r="V118" s="276">
        <v>0</v>
      </c>
      <c r="W118" s="275">
        <v>0</v>
      </c>
      <c r="X118" s="276">
        <v>0</v>
      </c>
      <c r="Y118" s="275">
        <v>0</v>
      </c>
      <c r="Z118" s="276">
        <v>0</v>
      </c>
      <c r="AA118" s="275">
        <v>0</v>
      </c>
      <c r="AB118" s="276">
        <v>0</v>
      </c>
      <c r="AC118" s="275">
        <v>0</v>
      </c>
      <c r="AD118" s="276">
        <v>0</v>
      </c>
      <c r="AE118" s="275">
        <v>0</v>
      </c>
      <c r="AF118" s="276">
        <v>0</v>
      </c>
      <c r="AG118" s="275">
        <v>0</v>
      </c>
      <c r="AH118" s="276">
        <v>0</v>
      </c>
    </row>
    <row r="119" spans="1:34" ht="15" outlineLevel="1">
      <c r="A119" s="1"/>
      <c r="C119" s="69" t="s">
        <v>37</v>
      </c>
      <c r="D119" s="290"/>
      <c r="E119" s="277">
        <v>51.612903225806448</v>
      </c>
      <c r="F119" s="278">
        <v>14.516129032258064</v>
      </c>
      <c r="G119" s="277">
        <v>51.612903225806448</v>
      </c>
      <c r="H119" s="278">
        <v>14.516129032258064</v>
      </c>
      <c r="I119" s="277">
        <v>58.064516129032256</v>
      </c>
      <c r="J119" s="278">
        <v>16.33064516129032</v>
      </c>
      <c r="K119" s="277">
        <v>64.516129032258064</v>
      </c>
      <c r="L119" s="278">
        <v>18.14516129032258</v>
      </c>
      <c r="M119" s="277">
        <v>70.967741935483872</v>
      </c>
      <c r="N119" s="278">
        <v>19.959677419354836</v>
      </c>
      <c r="O119" s="277">
        <v>77.41935483870968</v>
      </c>
      <c r="P119" s="278">
        <v>21.774193548387096</v>
      </c>
      <c r="Q119" s="277">
        <v>83.870967741935488</v>
      </c>
      <c r="R119" s="278">
        <v>23.588709677419352</v>
      </c>
      <c r="S119" s="277">
        <v>90.322580645161281</v>
      </c>
      <c r="T119" s="278">
        <v>25.403225806451612</v>
      </c>
      <c r="U119" s="277">
        <v>96.774193548387089</v>
      </c>
      <c r="V119" s="278">
        <v>27.217741935483868</v>
      </c>
      <c r="W119" s="277">
        <v>103.2258064516129</v>
      </c>
      <c r="X119" s="278">
        <v>29.032258064516128</v>
      </c>
      <c r="Y119" s="277">
        <v>103.2258064516129</v>
      </c>
      <c r="Z119" s="278">
        <v>29.032258064516128</v>
      </c>
      <c r="AA119" s="277">
        <v>103.2258064516129</v>
      </c>
      <c r="AB119" s="278">
        <v>29.032258064516128</v>
      </c>
      <c r="AC119" s="277">
        <v>103.2258064516129</v>
      </c>
      <c r="AD119" s="278">
        <v>29.032258064516128</v>
      </c>
      <c r="AE119" s="277">
        <v>103.2258064516129</v>
      </c>
      <c r="AF119" s="278">
        <v>29.032258064516128</v>
      </c>
      <c r="AG119" s="277">
        <v>103.2258064516129</v>
      </c>
      <c r="AH119" s="278">
        <v>29.032258064516128</v>
      </c>
    </row>
    <row r="120" spans="1:34" ht="15" outlineLevel="1">
      <c r="A120" s="1"/>
      <c r="C120" s="160" t="s">
        <v>34</v>
      </c>
      <c r="D120" s="291"/>
      <c r="E120" s="279">
        <v>110.77580261821828</v>
      </c>
      <c r="F120" s="280">
        <v>18.300421155618363</v>
      </c>
      <c r="G120" s="279">
        <v>202.98610304740282</v>
      </c>
      <c r="H120" s="280">
        <v>24.474344610680461</v>
      </c>
      <c r="I120" s="279">
        <v>264.8654989509439</v>
      </c>
      <c r="J120" s="280">
        <v>30.342968657677631</v>
      </c>
      <c r="K120" s="279">
        <v>326.74489485448498</v>
      </c>
      <c r="L120" s="280">
        <v>36.2115927046748</v>
      </c>
      <c r="M120" s="279">
        <v>388.62429075802618</v>
      </c>
      <c r="N120" s="280">
        <v>42.080216751671969</v>
      </c>
      <c r="O120" s="279">
        <v>450.5036866615672</v>
      </c>
      <c r="P120" s="280">
        <v>47.948840798669153</v>
      </c>
      <c r="Q120" s="279">
        <v>512.38308256510834</v>
      </c>
      <c r="R120" s="280">
        <v>53.817464845666315</v>
      </c>
      <c r="S120" s="279">
        <v>574.26247846864942</v>
      </c>
      <c r="T120" s="280">
        <v>59.686088892663491</v>
      </c>
      <c r="U120" s="279">
        <v>636.1418743721905</v>
      </c>
      <c r="V120" s="280">
        <v>65.554712939660661</v>
      </c>
      <c r="W120" s="279">
        <v>698.02127027573169</v>
      </c>
      <c r="X120" s="280">
        <v>71.42333698665783</v>
      </c>
      <c r="Y120" s="279">
        <v>698.02127027573169</v>
      </c>
      <c r="Z120" s="280">
        <v>71.42333698665783</v>
      </c>
      <c r="AA120" s="279">
        <v>698.02127027573169</v>
      </c>
      <c r="AB120" s="280">
        <v>71.42333698665783</v>
      </c>
      <c r="AC120" s="279">
        <v>698.02127027573169</v>
      </c>
      <c r="AD120" s="280">
        <v>71.42333698665783</v>
      </c>
      <c r="AE120" s="279">
        <v>698.02127027573169</v>
      </c>
      <c r="AF120" s="280">
        <v>71.42333698665783</v>
      </c>
      <c r="AG120" s="279">
        <v>698.02127027573169</v>
      </c>
      <c r="AH120" s="280">
        <v>71.42333698665783</v>
      </c>
    </row>
    <row r="121" spans="1:4" ht="15" outlineLevel="1">
      <c r="A121" s="1"/>
      <c r="C121" s="233"/>
      <c r="D121" s="292"/>
    </row>
    <row r="122" spans="1:4" ht="15" outlineLevel="1">
      <c r="A122" s="1"/>
      <c r="C122" s="233"/>
      <c r="D122" s="292"/>
    </row>
    <row r="123" spans="1:34" ht="15" outlineLevel="1">
      <c r="A123" s="1"/>
      <c r="C123" s="284" t="s">
        <v>231</v>
      </c>
      <c r="D123" s="288"/>
      <c r="E123" s="515">
        <v>2021</v>
      </c>
      <c r="F123" s="516">
        <v>0</v>
      </c>
      <c r="G123" s="515">
        <v>2022</v>
      </c>
      <c r="H123" s="516">
        <v>0</v>
      </c>
      <c r="I123" s="515">
        <v>2023</v>
      </c>
      <c r="J123" s="516">
        <v>0</v>
      </c>
      <c r="K123" s="515">
        <v>2024</v>
      </c>
      <c r="L123" s="516">
        <v>0</v>
      </c>
      <c r="M123" s="515">
        <v>2025</v>
      </c>
      <c r="N123" s="516">
        <v>0</v>
      </c>
      <c r="O123" s="515">
        <v>2026</v>
      </c>
      <c r="P123" s="516">
        <v>0</v>
      </c>
      <c r="Q123" s="515">
        <v>2027</v>
      </c>
      <c r="R123" s="516">
        <v>0</v>
      </c>
      <c r="S123" s="515">
        <v>2028</v>
      </c>
      <c r="T123" s="516">
        <v>0</v>
      </c>
      <c r="U123" s="515">
        <v>2029</v>
      </c>
      <c r="V123" s="516">
        <v>0</v>
      </c>
      <c r="W123" s="515">
        <v>2030</v>
      </c>
      <c r="X123" s="516">
        <v>0</v>
      </c>
      <c r="Y123" s="515">
        <v>2031</v>
      </c>
      <c r="Z123" s="516">
        <v>0</v>
      </c>
      <c r="AA123" s="515">
        <v>2032</v>
      </c>
      <c r="AB123" s="516">
        <v>0</v>
      </c>
      <c r="AC123" s="515">
        <v>2033</v>
      </c>
      <c r="AD123" s="516">
        <v>0</v>
      </c>
      <c r="AE123" s="515">
        <v>2034</v>
      </c>
      <c r="AF123" s="516">
        <v>0</v>
      </c>
      <c r="AG123" s="515">
        <v>2035</v>
      </c>
      <c r="AH123" s="516">
        <v>0</v>
      </c>
    </row>
    <row r="124" spans="1:34" ht="15" outlineLevel="1">
      <c r="A124" s="1"/>
      <c r="C124" s="159" t="s">
        <v>53</v>
      </c>
      <c r="D124" s="289"/>
      <c r="E124" s="281" t="s">
        <v>31</v>
      </c>
      <c r="F124" s="282" t="s">
        <v>35</v>
      </c>
      <c r="G124" s="281" t="s">
        <v>31</v>
      </c>
      <c r="H124" s="282" t="s">
        <v>35</v>
      </c>
      <c r="I124" s="281" t="s">
        <v>31</v>
      </c>
      <c r="J124" s="282" t="s">
        <v>35</v>
      </c>
      <c r="K124" s="281" t="s">
        <v>31</v>
      </c>
      <c r="L124" s="282" t="s">
        <v>35</v>
      </c>
      <c r="M124" s="281" t="s">
        <v>31</v>
      </c>
      <c r="N124" s="282" t="s">
        <v>35</v>
      </c>
      <c r="O124" s="281" t="s">
        <v>31</v>
      </c>
      <c r="P124" s="282" t="s">
        <v>35</v>
      </c>
      <c r="Q124" s="281" t="s">
        <v>31</v>
      </c>
      <c r="R124" s="282" t="s">
        <v>35</v>
      </c>
      <c r="S124" s="281" t="s">
        <v>31</v>
      </c>
      <c r="T124" s="282" t="s">
        <v>35</v>
      </c>
      <c r="U124" s="281" t="s">
        <v>31</v>
      </c>
      <c r="V124" s="282" t="s">
        <v>35</v>
      </c>
      <c r="W124" s="281" t="s">
        <v>31</v>
      </c>
      <c r="X124" s="282" t="s">
        <v>35</v>
      </c>
      <c r="Y124" s="281" t="s">
        <v>31</v>
      </c>
      <c r="Z124" s="282" t="s">
        <v>35</v>
      </c>
      <c r="AA124" s="281" t="s">
        <v>31</v>
      </c>
      <c r="AB124" s="282" t="s">
        <v>35</v>
      </c>
      <c r="AC124" s="281" t="s">
        <v>31</v>
      </c>
      <c r="AD124" s="282" t="s">
        <v>35</v>
      </c>
      <c r="AE124" s="281" t="s">
        <v>31</v>
      </c>
      <c r="AF124" s="282" t="s">
        <v>35</v>
      </c>
      <c r="AG124" s="281" t="s">
        <v>31</v>
      </c>
      <c r="AH124" s="282" t="s">
        <v>35</v>
      </c>
    </row>
    <row r="125" spans="1:34" ht="15" outlineLevel="1">
      <c r="A125" s="1"/>
      <c r="C125" s="8" t="s">
        <v>6</v>
      </c>
      <c r="D125" s="39"/>
      <c r="E125" s="275">
        <v>0</v>
      </c>
      <c r="F125" s="276">
        <v>0</v>
      </c>
      <c r="G125" s="275">
        <v>0</v>
      </c>
      <c r="H125" s="276">
        <v>0</v>
      </c>
      <c r="I125" s="275">
        <v>0</v>
      </c>
      <c r="J125" s="276">
        <v>0</v>
      </c>
      <c r="K125" s="275">
        <v>0</v>
      </c>
      <c r="L125" s="276">
        <v>0</v>
      </c>
      <c r="M125" s="275">
        <v>0</v>
      </c>
      <c r="N125" s="276">
        <v>0</v>
      </c>
      <c r="O125" s="275">
        <v>0</v>
      </c>
      <c r="P125" s="276">
        <v>0</v>
      </c>
      <c r="Q125" s="275">
        <v>0</v>
      </c>
      <c r="R125" s="276">
        <v>0</v>
      </c>
      <c r="S125" s="275">
        <v>0</v>
      </c>
      <c r="T125" s="276">
        <v>0</v>
      </c>
      <c r="U125" s="275">
        <v>0</v>
      </c>
      <c r="V125" s="276">
        <v>0</v>
      </c>
      <c r="W125" s="275">
        <v>0</v>
      </c>
      <c r="X125" s="276">
        <v>0</v>
      </c>
      <c r="Y125" s="275">
        <v>0</v>
      </c>
      <c r="Z125" s="276">
        <v>0</v>
      </c>
      <c r="AA125" s="275">
        <v>0</v>
      </c>
      <c r="AB125" s="276">
        <v>0</v>
      </c>
      <c r="AC125" s="275">
        <v>0</v>
      </c>
      <c r="AD125" s="276">
        <v>0</v>
      </c>
      <c r="AE125" s="275">
        <v>0</v>
      </c>
      <c r="AF125" s="276">
        <v>0</v>
      </c>
      <c r="AG125" s="275">
        <v>0</v>
      </c>
      <c r="AH125" s="276">
        <v>0</v>
      </c>
    </row>
    <row r="126" spans="1:34" ht="15" outlineLevel="1">
      <c r="A126" s="1"/>
      <c r="C126" s="8" t="s">
        <v>205</v>
      </c>
      <c r="D126" s="39"/>
      <c r="E126" s="275">
        <v>436.21145206003257</v>
      </c>
      <c r="F126" s="276">
        <v>11.763005448809867</v>
      </c>
      <c r="G126" s="275">
        <v>436.21145206003257</v>
      </c>
      <c r="H126" s="276">
        <v>11.763005448809867</v>
      </c>
      <c r="I126" s="275">
        <v>563.29232386961098</v>
      </c>
      <c r="J126" s="276">
        <v>15.189905362776027</v>
      </c>
      <c r="K126" s="275">
        <v>690.37319567918939</v>
      </c>
      <c r="L126" s="276">
        <v>18.616805276742188</v>
      </c>
      <c r="M126" s="275">
        <v>817.45406748876792</v>
      </c>
      <c r="N126" s="276">
        <v>22.043705190708348</v>
      </c>
      <c r="O126" s="275">
        <v>944.53493929834633</v>
      </c>
      <c r="P126" s="276">
        <v>25.470605104674508</v>
      </c>
      <c r="Q126" s="275">
        <v>1071.6158111079249</v>
      </c>
      <c r="R126" s="276">
        <v>28.897505018640668</v>
      </c>
      <c r="S126" s="275">
        <v>1198.6966829175033</v>
      </c>
      <c r="T126" s="276">
        <v>32.324404932606832</v>
      </c>
      <c r="U126" s="275">
        <v>1325.7775547270817</v>
      </c>
      <c r="V126" s="276">
        <v>35.751304846572985</v>
      </c>
      <c r="W126" s="275">
        <v>1452.8584265366601</v>
      </c>
      <c r="X126" s="276">
        <v>39.178204760539145</v>
      </c>
      <c r="Y126" s="275">
        <v>1452.8584265366601</v>
      </c>
      <c r="Z126" s="276">
        <v>39.178204760539145</v>
      </c>
      <c r="AA126" s="275">
        <v>1452.8584265366601</v>
      </c>
      <c r="AB126" s="276">
        <v>39.178204760539145</v>
      </c>
      <c r="AC126" s="275">
        <v>1452.8584265366601</v>
      </c>
      <c r="AD126" s="276">
        <v>39.178204760539145</v>
      </c>
      <c r="AE126" s="275">
        <v>1452.8584265366601</v>
      </c>
      <c r="AF126" s="276">
        <v>39.178204760539145</v>
      </c>
      <c r="AG126" s="275">
        <v>1452.8584265366601</v>
      </c>
      <c r="AH126" s="276">
        <v>39.178204760539145</v>
      </c>
    </row>
    <row r="127" spans="1:34" ht="15" outlineLevel="1">
      <c r="A127" s="1"/>
      <c r="C127" s="8" t="s">
        <v>206</v>
      </c>
      <c r="D127" s="39"/>
      <c r="E127" s="275">
        <v>0</v>
      </c>
      <c r="F127" s="276">
        <v>0</v>
      </c>
      <c r="G127" s="275">
        <v>0</v>
      </c>
      <c r="H127" s="276">
        <v>0</v>
      </c>
      <c r="I127" s="275">
        <v>2.3955841766329349</v>
      </c>
      <c r="J127" s="276">
        <v>0.10673873045078199</v>
      </c>
      <c r="K127" s="275">
        <v>4.7911683532658698</v>
      </c>
      <c r="L127" s="276">
        <v>0.21347746090156397</v>
      </c>
      <c r="M127" s="275">
        <v>7.1867525298988042</v>
      </c>
      <c r="N127" s="276">
        <v>0.32021619135234597</v>
      </c>
      <c r="O127" s="275">
        <v>9.5823367065317395</v>
      </c>
      <c r="P127" s="276">
        <v>0.42695492180312794</v>
      </c>
      <c r="Q127" s="275">
        <v>11.977920883164675</v>
      </c>
      <c r="R127" s="276">
        <v>0.53369365225390997</v>
      </c>
      <c r="S127" s="275">
        <v>14.373505059797608</v>
      </c>
      <c r="T127" s="276">
        <v>0.64043238270469194</v>
      </c>
      <c r="U127" s="275">
        <v>16.769089236430545</v>
      </c>
      <c r="V127" s="276">
        <v>0.74717111315547391</v>
      </c>
      <c r="W127" s="275">
        <v>19.164673413063479</v>
      </c>
      <c r="X127" s="276">
        <v>0.85390984360625588</v>
      </c>
      <c r="Y127" s="275">
        <v>19.164673413063479</v>
      </c>
      <c r="Z127" s="276">
        <v>0.85390984360625588</v>
      </c>
      <c r="AA127" s="275">
        <v>19.164673413063479</v>
      </c>
      <c r="AB127" s="276">
        <v>0.85390984360625588</v>
      </c>
      <c r="AC127" s="275">
        <v>19.164673413063479</v>
      </c>
      <c r="AD127" s="276">
        <v>0.85390984360625588</v>
      </c>
      <c r="AE127" s="275">
        <v>19.164673413063479</v>
      </c>
      <c r="AF127" s="276">
        <v>0.85390984360625588</v>
      </c>
      <c r="AG127" s="275">
        <v>19.164673413063479</v>
      </c>
      <c r="AH127" s="276">
        <v>0.85390984360625588</v>
      </c>
    </row>
    <row r="128" spans="1:34" ht="15" outlineLevel="1">
      <c r="A128" s="1"/>
      <c r="C128" s="8" t="s">
        <v>191</v>
      </c>
      <c r="D128" s="39"/>
      <c r="E128" s="275">
        <v>0</v>
      </c>
      <c r="F128" s="276">
        <v>0</v>
      </c>
      <c r="G128" s="275">
        <v>678.78375338330636</v>
      </c>
      <c r="H128" s="276">
        <v>30.80584905183099</v>
      </c>
      <c r="I128" s="275">
        <v>779.9812963228411</v>
      </c>
      <c r="J128" s="276">
        <v>35.398587485349545</v>
      </c>
      <c r="K128" s="275">
        <v>881.17883926237596</v>
      </c>
      <c r="L128" s="276">
        <v>39.9913259188681</v>
      </c>
      <c r="M128" s="275">
        <v>982.3763822019107</v>
      </c>
      <c r="N128" s="276">
        <v>44.584064352386655</v>
      </c>
      <c r="O128" s="275">
        <v>1083.5739251414454</v>
      </c>
      <c r="P128" s="276">
        <v>49.176802785905217</v>
      </c>
      <c r="Q128" s="275">
        <v>1184.7714680809802</v>
      </c>
      <c r="R128" s="276">
        <v>53.769541219423765</v>
      </c>
      <c r="S128" s="275">
        <v>1285.9690110205147</v>
      </c>
      <c r="T128" s="276">
        <v>58.362279652942327</v>
      </c>
      <c r="U128" s="275">
        <v>1387.1665539600494</v>
      </c>
      <c r="V128" s="276">
        <v>62.955018086460875</v>
      </c>
      <c r="W128" s="275">
        <v>1488.3640968995842</v>
      </c>
      <c r="X128" s="276">
        <v>67.54775651997943</v>
      </c>
      <c r="Y128" s="275">
        <v>1488.3640968995842</v>
      </c>
      <c r="Z128" s="276">
        <v>67.54775651997943</v>
      </c>
      <c r="AA128" s="275">
        <v>1488.3640968995842</v>
      </c>
      <c r="AB128" s="276">
        <v>67.54775651997943</v>
      </c>
      <c r="AC128" s="275">
        <v>1488.3640968995842</v>
      </c>
      <c r="AD128" s="276">
        <v>67.54775651997943</v>
      </c>
      <c r="AE128" s="275">
        <v>1488.3640968995842</v>
      </c>
      <c r="AF128" s="276">
        <v>67.54775651997943</v>
      </c>
      <c r="AG128" s="275">
        <v>1488.3640968995842</v>
      </c>
      <c r="AH128" s="276">
        <v>67.54775651997943</v>
      </c>
    </row>
    <row r="129" spans="1:34" ht="15" outlineLevel="1">
      <c r="A129" s="1"/>
      <c r="C129" s="8" t="s">
        <v>193</v>
      </c>
      <c r="D129" s="39"/>
      <c r="E129" s="275">
        <v>99.869391943898052</v>
      </c>
      <c r="F129" s="276">
        <v>4.4903172838450347</v>
      </c>
      <c r="G129" s="275">
        <v>99.869391943898052</v>
      </c>
      <c r="H129" s="276">
        <v>4.4903172838450347</v>
      </c>
      <c r="I129" s="275">
        <v>142.79464636962285</v>
      </c>
      <c r="J129" s="276">
        <v>6.4203181390575557</v>
      </c>
      <c r="K129" s="275">
        <v>185.71990079534766</v>
      </c>
      <c r="L129" s="276">
        <v>8.3503189942700757</v>
      </c>
      <c r="M129" s="275">
        <v>228.64515522107246</v>
      </c>
      <c r="N129" s="276">
        <v>10.280319849482597</v>
      </c>
      <c r="O129" s="275">
        <v>271.57040964679726</v>
      </c>
      <c r="P129" s="276">
        <v>12.210320704695116</v>
      </c>
      <c r="Q129" s="275">
        <v>314.49566407252206</v>
      </c>
      <c r="R129" s="276">
        <v>14.140321559907637</v>
      </c>
      <c r="S129" s="275">
        <v>357.42091849824686</v>
      </c>
      <c r="T129" s="276">
        <v>16.07032241512016</v>
      </c>
      <c r="U129" s="275">
        <v>400.34617292397161</v>
      </c>
      <c r="V129" s="276">
        <v>18.000323270332675</v>
      </c>
      <c r="W129" s="275">
        <v>443.27142734969641</v>
      </c>
      <c r="X129" s="276">
        <v>19.930324125545198</v>
      </c>
      <c r="Y129" s="275">
        <v>443.27142734969641</v>
      </c>
      <c r="Z129" s="276">
        <v>19.930324125545198</v>
      </c>
      <c r="AA129" s="275">
        <v>443.27142734969641</v>
      </c>
      <c r="AB129" s="276">
        <v>19.930324125545198</v>
      </c>
      <c r="AC129" s="275">
        <v>443.27142734969641</v>
      </c>
      <c r="AD129" s="276">
        <v>19.930324125545198</v>
      </c>
      <c r="AE129" s="275">
        <v>443.27142734969641</v>
      </c>
      <c r="AF129" s="276">
        <v>19.930324125545198</v>
      </c>
      <c r="AG129" s="275">
        <v>443.27142734969641</v>
      </c>
      <c r="AH129" s="276">
        <v>19.930324125545198</v>
      </c>
    </row>
    <row r="130" spans="1:34" ht="15" outlineLevel="1">
      <c r="A130" s="1"/>
      <c r="C130" s="8" t="s">
        <v>207</v>
      </c>
      <c r="D130" s="39"/>
      <c r="E130" s="275">
        <v>152.27496024032513</v>
      </c>
      <c r="F130" s="276">
        <v>5.6972610001767094</v>
      </c>
      <c r="G130" s="275">
        <v>152.27496024032513</v>
      </c>
      <c r="H130" s="276">
        <v>5.6972610001767094</v>
      </c>
      <c r="I130" s="275">
        <v>249.2510160805796</v>
      </c>
      <c r="J130" s="276">
        <v>9.3255522177063099</v>
      </c>
      <c r="K130" s="275">
        <v>346.22707192083408</v>
      </c>
      <c r="L130" s="276">
        <v>12.953843435235909</v>
      </c>
      <c r="M130" s="275">
        <v>443.20312776108852</v>
      </c>
      <c r="N130" s="276">
        <v>16.582134652765507</v>
      </c>
      <c r="O130" s="275">
        <v>540.17918360134297</v>
      </c>
      <c r="P130" s="276">
        <v>20.210425870295104</v>
      </c>
      <c r="Q130" s="275">
        <v>637.15523944159747</v>
      </c>
      <c r="R130" s="276">
        <v>23.838717087824701</v>
      </c>
      <c r="S130" s="275">
        <v>734.13129528185186</v>
      </c>
      <c r="T130" s="276">
        <v>27.467008305354305</v>
      </c>
      <c r="U130" s="275">
        <v>831.10735112210637</v>
      </c>
      <c r="V130" s="276">
        <v>31.095299522883902</v>
      </c>
      <c r="W130" s="275">
        <v>928.08340696236075</v>
      </c>
      <c r="X130" s="276">
        <v>34.723590740413499</v>
      </c>
      <c r="Y130" s="275">
        <v>928.08340696236075</v>
      </c>
      <c r="Z130" s="276">
        <v>34.723590740413499</v>
      </c>
      <c r="AA130" s="275">
        <v>928.08340696236075</v>
      </c>
      <c r="AB130" s="276">
        <v>34.723590740413499</v>
      </c>
      <c r="AC130" s="275">
        <v>928.08340696236075</v>
      </c>
      <c r="AD130" s="276">
        <v>34.723590740413499</v>
      </c>
      <c r="AE130" s="275">
        <v>928.08340696236075</v>
      </c>
      <c r="AF130" s="276">
        <v>34.723590740413499</v>
      </c>
      <c r="AG130" s="275">
        <v>928.08340696236075</v>
      </c>
      <c r="AH130" s="276">
        <v>34.723590740413499</v>
      </c>
    </row>
    <row r="131" spans="1:34" ht="15" outlineLevel="1">
      <c r="A131" s="1"/>
      <c r="C131" s="8" t="s">
        <v>208</v>
      </c>
      <c r="D131" s="39"/>
      <c r="E131" s="275">
        <v>7.5407854984894254</v>
      </c>
      <c r="F131" s="276">
        <v>0.20302114803625371</v>
      </c>
      <c r="G131" s="275">
        <v>7.5407854984894254</v>
      </c>
      <c r="H131" s="276">
        <v>0.20302114803625371</v>
      </c>
      <c r="I131" s="275">
        <v>63.991943605236649</v>
      </c>
      <c r="J131" s="276">
        <v>1.7228600201409863</v>
      </c>
      <c r="K131" s="275">
        <v>120.44310171198389</v>
      </c>
      <c r="L131" s="276">
        <v>3.2426988922457189</v>
      </c>
      <c r="M131" s="275">
        <v>176.89425981873112</v>
      </c>
      <c r="N131" s="276">
        <v>4.7625377643504514</v>
      </c>
      <c r="O131" s="275">
        <v>233.34541792547833</v>
      </c>
      <c r="P131" s="276">
        <v>6.2823766364551838</v>
      </c>
      <c r="Q131" s="275">
        <v>289.79657603222557</v>
      </c>
      <c r="R131" s="276">
        <v>7.8022155085599163</v>
      </c>
      <c r="S131" s="275">
        <v>346.24773413897276</v>
      </c>
      <c r="T131" s="276">
        <v>9.3220543806646496</v>
      </c>
      <c r="U131" s="275">
        <v>402.69889224572</v>
      </c>
      <c r="V131" s="276">
        <v>10.841893252769381</v>
      </c>
      <c r="W131" s="275">
        <v>459.15005035246725</v>
      </c>
      <c r="X131" s="276">
        <v>12.361732124874115</v>
      </c>
      <c r="Y131" s="275">
        <v>459.15005035246725</v>
      </c>
      <c r="Z131" s="276">
        <v>12.361732124874115</v>
      </c>
      <c r="AA131" s="275">
        <v>459.15005035246725</v>
      </c>
      <c r="AB131" s="276">
        <v>12.361732124874115</v>
      </c>
      <c r="AC131" s="275">
        <v>459.15005035246725</v>
      </c>
      <c r="AD131" s="276">
        <v>12.361732124874115</v>
      </c>
      <c r="AE131" s="275">
        <v>459.15005035246725</v>
      </c>
      <c r="AF131" s="276">
        <v>12.361732124874115</v>
      </c>
      <c r="AG131" s="275">
        <v>459.15005035246725</v>
      </c>
      <c r="AH131" s="276">
        <v>12.361732124874115</v>
      </c>
    </row>
    <row r="132" spans="1:34" ht="15" outlineLevel="1">
      <c r="A132" s="1"/>
      <c r="C132" s="8" t="s">
        <v>209</v>
      </c>
      <c r="D132" s="39"/>
      <c r="E132" s="275">
        <v>74.103298900366553</v>
      </c>
      <c r="F132" s="276">
        <v>2.6231256247917369</v>
      </c>
      <c r="G132" s="275">
        <v>74.103298900366553</v>
      </c>
      <c r="H132" s="276">
        <v>2.6231256247917369</v>
      </c>
      <c r="I132" s="275">
        <v>86.981006331222929</v>
      </c>
      <c r="J132" s="276">
        <v>3.0789736754415205</v>
      </c>
      <c r="K132" s="275">
        <v>99.858713762079319</v>
      </c>
      <c r="L132" s="276">
        <v>3.5348217260913044</v>
      </c>
      <c r="M132" s="275">
        <v>112.73642119293569</v>
      </c>
      <c r="N132" s="276">
        <v>3.9906697767410879</v>
      </c>
      <c r="O132" s="275">
        <v>125.61412862379208</v>
      </c>
      <c r="P132" s="276">
        <v>4.4465178273908714</v>
      </c>
      <c r="Q132" s="275">
        <v>138.49183605464847</v>
      </c>
      <c r="R132" s="276">
        <v>4.9023658780406549</v>
      </c>
      <c r="S132" s="275">
        <v>151.36954348550484</v>
      </c>
      <c r="T132" s="276">
        <v>5.3582139286904384</v>
      </c>
      <c r="U132" s="275">
        <v>164.24725091636122</v>
      </c>
      <c r="V132" s="276">
        <v>5.814061979340222</v>
      </c>
      <c r="W132" s="275">
        <v>177.12495834721761</v>
      </c>
      <c r="X132" s="276">
        <v>6.2699100299900055</v>
      </c>
      <c r="Y132" s="275">
        <v>177.12495834721761</v>
      </c>
      <c r="Z132" s="276">
        <v>6.2699100299900055</v>
      </c>
      <c r="AA132" s="275">
        <v>177.12495834721761</v>
      </c>
      <c r="AB132" s="276">
        <v>6.2699100299900055</v>
      </c>
      <c r="AC132" s="275">
        <v>177.12495834721761</v>
      </c>
      <c r="AD132" s="276">
        <v>6.2699100299900055</v>
      </c>
      <c r="AE132" s="275">
        <v>177.12495834721761</v>
      </c>
      <c r="AF132" s="276">
        <v>6.2699100299900055</v>
      </c>
      <c r="AG132" s="275">
        <v>177.12495834721761</v>
      </c>
      <c r="AH132" s="276">
        <v>6.2699100299900055</v>
      </c>
    </row>
    <row r="133" spans="1:34" ht="15" outlineLevel="1">
      <c r="A133" s="1"/>
      <c r="C133" s="8" t="s">
        <v>5</v>
      </c>
      <c r="D133" s="39"/>
      <c r="E133" s="275">
        <v>0</v>
      </c>
      <c r="F133" s="276">
        <v>0</v>
      </c>
      <c r="G133" s="275">
        <v>0</v>
      </c>
      <c r="H133" s="276">
        <v>0</v>
      </c>
      <c r="I133" s="275">
        <v>71.448315248429466</v>
      </c>
      <c r="J133" s="276">
        <v>3.996725680563487</v>
      </c>
      <c r="K133" s="275">
        <v>142.89663049685893</v>
      </c>
      <c r="L133" s="276">
        <v>7.993451361126974</v>
      </c>
      <c r="M133" s="275">
        <v>214.34494574528839</v>
      </c>
      <c r="N133" s="276">
        <v>11.990177041690462</v>
      </c>
      <c r="O133" s="275">
        <v>285.79326099371787</v>
      </c>
      <c r="P133" s="276">
        <v>15.986902722253948</v>
      </c>
      <c r="Q133" s="275">
        <v>357.24157624214729</v>
      </c>
      <c r="R133" s="276">
        <v>19.983628402817434</v>
      </c>
      <c r="S133" s="275">
        <v>428.68989149057677</v>
      </c>
      <c r="T133" s="276">
        <v>23.980354083380924</v>
      </c>
      <c r="U133" s="275">
        <v>500.13820673900619</v>
      </c>
      <c r="V133" s="276">
        <v>27.97707976394441</v>
      </c>
      <c r="W133" s="275">
        <v>571.58652198743573</v>
      </c>
      <c r="X133" s="276">
        <v>31.973805444507896</v>
      </c>
      <c r="Y133" s="275">
        <v>571.58652198743573</v>
      </c>
      <c r="Z133" s="276">
        <v>31.973805444507896</v>
      </c>
      <c r="AA133" s="275">
        <v>571.58652198743573</v>
      </c>
      <c r="AB133" s="276">
        <v>31.973805444507896</v>
      </c>
      <c r="AC133" s="275">
        <v>571.58652198743573</v>
      </c>
      <c r="AD133" s="276">
        <v>31.973805444507896</v>
      </c>
      <c r="AE133" s="275">
        <v>571.58652198743573</v>
      </c>
      <c r="AF133" s="276">
        <v>31.973805444507896</v>
      </c>
      <c r="AG133" s="275">
        <v>571.58652198743573</v>
      </c>
      <c r="AH133" s="276">
        <v>31.973805444507896</v>
      </c>
    </row>
    <row r="134" spans="1:34" ht="15" outlineLevel="1">
      <c r="A134" s="1"/>
      <c r="C134" s="8" t="s">
        <v>12</v>
      </c>
      <c r="D134" s="39"/>
      <c r="E134" s="275">
        <v>0</v>
      </c>
      <c r="F134" s="276">
        <v>0</v>
      </c>
      <c r="G134" s="275">
        <v>0</v>
      </c>
      <c r="H134" s="276">
        <v>0</v>
      </c>
      <c r="I134" s="275">
        <v>94.520844516013597</v>
      </c>
      <c r="J134" s="276">
        <v>2.8370728216138841</v>
      </c>
      <c r="K134" s="275">
        <v>189.04168903202719</v>
      </c>
      <c r="L134" s="276">
        <v>5.6741456432277682</v>
      </c>
      <c r="M134" s="275">
        <v>283.56253354804079</v>
      </c>
      <c r="N134" s="276">
        <v>8.5112184648416527</v>
      </c>
      <c r="O134" s="275">
        <v>378.08337806405439</v>
      </c>
      <c r="P134" s="276">
        <v>11.348291286455536</v>
      </c>
      <c r="Q134" s="275">
        <v>472.60422258006798</v>
      </c>
      <c r="R134" s="276">
        <v>14.185364108069422</v>
      </c>
      <c r="S134" s="275">
        <v>567.12506709608158</v>
      </c>
      <c r="T134" s="276">
        <v>17.022436929683305</v>
      </c>
      <c r="U134" s="275">
        <v>661.64591161209512</v>
      </c>
      <c r="V134" s="276">
        <v>19.859509751297189</v>
      </c>
      <c r="W134" s="275">
        <v>756.16675612810877</v>
      </c>
      <c r="X134" s="276">
        <v>22.696582572911073</v>
      </c>
      <c r="Y134" s="275">
        <v>756.16675612810877</v>
      </c>
      <c r="Z134" s="276">
        <v>22.696582572911073</v>
      </c>
      <c r="AA134" s="275">
        <v>756.16675612810877</v>
      </c>
      <c r="AB134" s="276">
        <v>22.696582572911073</v>
      </c>
      <c r="AC134" s="275">
        <v>756.16675612810877</v>
      </c>
      <c r="AD134" s="276">
        <v>22.696582572911073</v>
      </c>
      <c r="AE134" s="275">
        <v>756.16675612810877</v>
      </c>
      <c r="AF134" s="276">
        <v>22.696582572911073</v>
      </c>
      <c r="AG134" s="275">
        <v>756.16675612810877</v>
      </c>
      <c r="AH134" s="276">
        <v>22.696582572911073</v>
      </c>
    </row>
    <row r="135" spans="1:34" ht="15" outlineLevel="1">
      <c r="A135" s="1"/>
      <c r="C135" s="8" t="s">
        <v>18</v>
      </c>
      <c r="D135" s="39"/>
      <c r="E135" s="275">
        <v>0</v>
      </c>
      <c r="F135" s="276">
        <v>0</v>
      </c>
      <c r="G135" s="275">
        <v>0</v>
      </c>
      <c r="H135" s="276">
        <v>0</v>
      </c>
      <c r="I135" s="275">
        <v>4</v>
      </c>
      <c r="J135" s="276">
        <v>0.099999999999999978</v>
      </c>
      <c r="K135" s="275">
        <v>8</v>
      </c>
      <c r="L135" s="276">
        <v>0.19999999999999996</v>
      </c>
      <c r="M135" s="275">
        <v>12</v>
      </c>
      <c r="N135" s="276">
        <v>0.29999999999999993</v>
      </c>
      <c r="O135" s="275">
        <v>16</v>
      </c>
      <c r="P135" s="276">
        <v>0.39999999999999991</v>
      </c>
      <c r="Q135" s="275">
        <v>20</v>
      </c>
      <c r="R135" s="276">
        <v>0.49999999999999989</v>
      </c>
      <c r="S135" s="275">
        <v>24</v>
      </c>
      <c r="T135" s="276">
        <v>0.59999999999999987</v>
      </c>
      <c r="U135" s="275">
        <v>28</v>
      </c>
      <c r="V135" s="276">
        <v>0.69999999999999984</v>
      </c>
      <c r="W135" s="275">
        <v>32</v>
      </c>
      <c r="X135" s="276">
        <v>0.79999999999999982</v>
      </c>
      <c r="Y135" s="275">
        <v>32</v>
      </c>
      <c r="Z135" s="276">
        <v>0.79999999999999982</v>
      </c>
      <c r="AA135" s="275">
        <v>32</v>
      </c>
      <c r="AB135" s="276">
        <v>0.79999999999999982</v>
      </c>
      <c r="AC135" s="275">
        <v>32</v>
      </c>
      <c r="AD135" s="276">
        <v>0.79999999999999982</v>
      </c>
      <c r="AE135" s="275">
        <v>32</v>
      </c>
      <c r="AF135" s="276">
        <v>0.79999999999999982</v>
      </c>
      <c r="AG135" s="275">
        <v>32</v>
      </c>
      <c r="AH135" s="276">
        <v>0.79999999999999982</v>
      </c>
    </row>
    <row r="136" spans="1:34" ht="15" outlineLevel="1">
      <c r="A136" s="1"/>
      <c r="C136" s="8" t="s">
        <v>22</v>
      </c>
      <c r="D136" s="39"/>
      <c r="E136" s="275">
        <v>0</v>
      </c>
      <c r="F136" s="276">
        <v>0</v>
      </c>
      <c r="G136" s="275">
        <v>0</v>
      </c>
      <c r="H136" s="276">
        <v>0</v>
      </c>
      <c r="I136" s="275">
        <v>6.0534591194968552</v>
      </c>
      <c r="J136" s="276">
        <v>0.51886792452830188</v>
      </c>
      <c r="K136" s="275">
        <v>12.10691823899371</v>
      </c>
      <c r="L136" s="276">
        <v>1.0377358490566038</v>
      </c>
      <c r="M136" s="275">
        <v>18.160377358490567</v>
      </c>
      <c r="N136" s="276">
        <v>1.5566037735849059</v>
      </c>
      <c r="O136" s="275">
        <v>24.213836477987421</v>
      </c>
      <c r="P136" s="276">
        <v>2.0754716981132075</v>
      </c>
      <c r="Q136" s="275">
        <v>30.267295597484278</v>
      </c>
      <c r="R136" s="276">
        <v>2.5943396226415096</v>
      </c>
      <c r="S136" s="275">
        <v>36.320754716981135</v>
      </c>
      <c r="T136" s="276">
        <v>3.1132075471698117</v>
      </c>
      <c r="U136" s="275">
        <v>42.374213836477992</v>
      </c>
      <c r="V136" s="276">
        <v>3.6320754716981134</v>
      </c>
      <c r="W136" s="275">
        <v>48.427672955974842</v>
      </c>
      <c r="X136" s="276">
        <v>4.1509433962264151</v>
      </c>
      <c r="Y136" s="275">
        <v>48.427672955974842</v>
      </c>
      <c r="Z136" s="276">
        <v>4.1509433962264151</v>
      </c>
      <c r="AA136" s="275">
        <v>48.427672955974842</v>
      </c>
      <c r="AB136" s="276">
        <v>4.1509433962264151</v>
      </c>
      <c r="AC136" s="275">
        <v>48.427672955974842</v>
      </c>
      <c r="AD136" s="276">
        <v>4.1509433962264151</v>
      </c>
      <c r="AE136" s="275">
        <v>48.427672955974842</v>
      </c>
      <c r="AF136" s="276">
        <v>4.1509433962264151</v>
      </c>
      <c r="AG136" s="275">
        <v>48.427672955974842</v>
      </c>
      <c r="AH136" s="276">
        <v>4.1509433962264151</v>
      </c>
    </row>
    <row r="137" spans="1:34" ht="15" outlineLevel="1">
      <c r="A137" s="1"/>
      <c r="C137" s="8" t="s">
        <v>23</v>
      </c>
      <c r="D137" s="39"/>
      <c r="E137" s="275">
        <v>0</v>
      </c>
      <c r="F137" s="276">
        <v>0</v>
      </c>
      <c r="G137" s="275">
        <v>0</v>
      </c>
      <c r="H137" s="276">
        <v>0</v>
      </c>
      <c r="I137" s="275">
        <v>4.1914062500000009</v>
      </c>
      <c r="J137" s="276">
        <v>0.18789062499999995</v>
      </c>
      <c r="K137" s="275">
        <v>8.3828125000000018</v>
      </c>
      <c r="L137" s="276">
        <v>0.3757812499999999</v>
      </c>
      <c r="M137" s="275">
        <v>12.574218750000002</v>
      </c>
      <c r="N137" s="276">
        <v>0.56367187499999982</v>
      </c>
      <c r="O137" s="275">
        <v>16.765625000000004</v>
      </c>
      <c r="P137" s="276">
        <v>0.7515624999999998</v>
      </c>
      <c r="Q137" s="275">
        <v>20.957031250000004</v>
      </c>
      <c r="R137" s="276">
        <v>0.93945312499999967</v>
      </c>
      <c r="S137" s="275">
        <v>25.148437500000004</v>
      </c>
      <c r="T137" s="276">
        <v>1.1273437499999996</v>
      </c>
      <c r="U137" s="275">
        <v>29.339843750000004</v>
      </c>
      <c r="V137" s="276">
        <v>1.3152343749999995</v>
      </c>
      <c r="W137" s="275">
        <v>33.531250000000007</v>
      </c>
      <c r="X137" s="276">
        <v>1.5031249999999996</v>
      </c>
      <c r="Y137" s="275">
        <v>33.531250000000007</v>
      </c>
      <c r="Z137" s="276">
        <v>1.5031249999999996</v>
      </c>
      <c r="AA137" s="275">
        <v>33.531250000000007</v>
      </c>
      <c r="AB137" s="276">
        <v>1.5031249999999996</v>
      </c>
      <c r="AC137" s="275">
        <v>33.531250000000007</v>
      </c>
      <c r="AD137" s="276">
        <v>1.5031249999999996</v>
      </c>
      <c r="AE137" s="275">
        <v>33.531250000000007</v>
      </c>
      <c r="AF137" s="276">
        <v>1.5031249999999996</v>
      </c>
      <c r="AG137" s="275">
        <v>33.531250000000007</v>
      </c>
      <c r="AH137" s="276">
        <v>1.5031249999999996</v>
      </c>
    </row>
    <row r="138" spans="1:34" ht="15" outlineLevel="1">
      <c r="A138" s="1"/>
      <c r="C138" s="8" t="s">
        <v>24</v>
      </c>
      <c r="D138" s="39"/>
      <c r="E138" s="275">
        <v>0</v>
      </c>
      <c r="F138" s="276">
        <v>0</v>
      </c>
      <c r="G138" s="275">
        <v>0</v>
      </c>
      <c r="H138" s="276">
        <v>0</v>
      </c>
      <c r="I138" s="275">
        <v>0</v>
      </c>
      <c r="J138" s="276">
        <v>0</v>
      </c>
      <c r="K138" s="275">
        <v>0</v>
      </c>
      <c r="L138" s="276">
        <v>0</v>
      </c>
      <c r="M138" s="275">
        <v>0</v>
      </c>
      <c r="N138" s="276">
        <v>0</v>
      </c>
      <c r="O138" s="275">
        <v>0</v>
      </c>
      <c r="P138" s="276">
        <v>0</v>
      </c>
      <c r="Q138" s="275">
        <v>0</v>
      </c>
      <c r="R138" s="276">
        <v>0</v>
      </c>
      <c r="S138" s="275">
        <v>0</v>
      </c>
      <c r="T138" s="276">
        <v>0</v>
      </c>
      <c r="U138" s="275">
        <v>0</v>
      </c>
      <c r="V138" s="276">
        <v>0</v>
      </c>
      <c r="W138" s="275">
        <v>0</v>
      </c>
      <c r="X138" s="276">
        <v>0</v>
      </c>
      <c r="Y138" s="275">
        <v>0</v>
      </c>
      <c r="Z138" s="276">
        <v>0</v>
      </c>
      <c r="AA138" s="275">
        <v>0</v>
      </c>
      <c r="AB138" s="276">
        <v>0</v>
      </c>
      <c r="AC138" s="275">
        <v>0</v>
      </c>
      <c r="AD138" s="276">
        <v>0</v>
      </c>
      <c r="AE138" s="275">
        <v>0</v>
      </c>
      <c r="AF138" s="276">
        <v>0</v>
      </c>
      <c r="AG138" s="275">
        <v>0</v>
      </c>
      <c r="AH138" s="276">
        <v>0</v>
      </c>
    </row>
    <row r="139" spans="1:34" ht="15" outlineLevel="1">
      <c r="A139" s="1"/>
      <c r="C139" s="8" t="s">
        <v>28</v>
      </c>
      <c r="D139" s="39"/>
      <c r="E139" s="275">
        <v>0</v>
      </c>
      <c r="F139" s="276">
        <v>0</v>
      </c>
      <c r="G139" s="275">
        <v>0</v>
      </c>
      <c r="H139" s="276">
        <v>0</v>
      </c>
      <c r="I139" s="275">
        <v>0.125</v>
      </c>
      <c r="J139" s="276">
        <v>0</v>
      </c>
      <c r="K139" s="275">
        <v>0.25</v>
      </c>
      <c r="L139" s="276">
        <v>0</v>
      </c>
      <c r="M139" s="275">
        <v>0.375</v>
      </c>
      <c r="N139" s="276">
        <v>0</v>
      </c>
      <c r="O139" s="275">
        <v>0.50</v>
      </c>
      <c r="P139" s="276">
        <v>0</v>
      </c>
      <c r="Q139" s="275">
        <v>0.625</v>
      </c>
      <c r="R139" s="276">
        <v>0</v>
      </c>
      <c r="S139" s="275">
        <v>0.75</v>
      </c>
      <c r="T139" s="276">
        <v>0</v>
      </c>
      <c r="U139" s="275">
        <v>0.875</v>
      </c>
      <c r="V139" s="276">
        <v>0</v>
      </c>
      <c r="W139" s="275">
        <v>1</v>
      </c>
      <c r="X139" s="276">
        <v>0</v>
      </c>
      <c r="Y139" s="275">
        <v>1</v>
      </c>
      <c r="Z139" s="276">
        <v>0</v>
      </c>
      <c r="AA139" s="275">
        <v>1</v>
      </c>
      <c r="AB139" s="276">
        <v>0</v>
      </c>
      <c r="AC139" s="275">
        <v>1</v>
      </c>
      <c r="AD139" s="276">
        <v>0</v>
      </c>
      <c r="AE139" s="275">
        <v>1</v>
      </c>
      <c r="AF139" s="276">
        <v>0</v>
      </c>
      <c r="AG139" s="275">
        <v>1</v>
      </c>
      <c r="AH139" s="276">
        <v>0</v>
      </c>
    </row>
    <row r="140" spans="1:34" ht="15" outlineLevel="1">
      <c r="A140" s="1"/>
      <c r="C140" s="37" t="s">
        <v>37</v>
      </c>
      <c r="D140" s="290"/>
      <c r="E140" s="277">
        <v>769.99988864311172</v>
      </c>
      <c r="F140" s="278">
        <v>24.7767305056596</v>
      </c>
      <c r="G140" s="277">
        <v>1448.783642026418</v>
      </c>
      <c r="H140" s="278">
        <v>55.582579557490597</v>
      </c>
      <c r="I140" s="277">
        <v>2069.0268418896871</v>
      </c>
      <c r="J140" s="278">
        <v>78.883492682628386</v>
      </c>
      <c r="K140" s="277">
        <v>2689.2700417529559</v>
      </c>
      <c r="L140" s="278">
        <v>102.18440580776621</v>
      </c>
      <c r="M140" s="277">
        <v>3309.5132416162251</v>
      </c>
      <c r="N140" s="278">
        <v>125.48531893290399</v>
      </c>
      <c r="O140" s="277">
        <v>3929.7564414794942</v>
      </c>
      <c r="P140" s="278">
        <v>148.78623205804186</v>
      </c>
      <c r="Q140" s="277">
        <v>4549.9996413427625</v>
      </c>
      <c r="R140" s="278">
        <v>172.08714518317962</v>
      </c>
      <c r="S140" s="277">
        <v>5170.2428412060317</v>
      </c>
      <c r="T140" s="278">
        <v>195.38805830831743</v>
      </c>
      <c r="U140" s="277">
        <v>5790.4860410693</v>
      </c>
      <c r="V140" s="278">
        <v>218.68897143345518</v>
      </c>
      <c r="W140" s="277">
        <v>6410.7292409325692</v>
      </c>
      <c r="X140" s="278">
        <v>241.98988455859302</v>
      </c>
      <c r="Y140" s="277">
        <v>6410.7292409325692</v>
      </c>
      <c r="Z140" s="278">
        <v>241.98988455859302</v>
      </c>
      <c r="AA140" s="277">
        <v>6410.7292409325692</v>
      </c>
      <c r="AB140" s="278">
        <v>241.98988455859302</v>
      </c>
      <c r="AC140" s="277">
        <v>6410.7292409325692</v>
      </c>
      <c r="AD140" s="278">
        <v>241.98988455859302</v>
      </c>
      <c r="AE140" s="277">
        <v>6410.7292409325692</v>
      </c>
      <c r="AF140" s="278">
        <v>241.98988455859302</v>
      </c>
      <c r="AG140" s="277">
        <v>6410.7292409325692</v>
      </c>
      <c r="AH140" s="278">
        <v>241.98988455859302</v>
      </c>
    </row>
    <row r="141" spans="1:34" ht="15" outlineLevel="1">
      <c r="A141" s="1"/>
      <c r="C141" s="8"/>
      <c r="D141" s="39"/>
      <c r="E141" s="275"/>
      <c r="F141" s="276"/>
      <c r="G141" s="275"/>
      <c r="H141" s="276"/>
      <c r="I141" s="275"/>
      <c r="J141" s="276"/>
      <c r="K141" s="275"/>
      <c r="L141" s="276"/>
      <c r="M141" s="275"/>
      <c r="N141" s="276"/>
      <c r="O141" s="275"/>
      <c r="P141" s="276"/>
      <c r="Q141" s="275"/>
      <c r="R141" s="276"/>
      <c r="S141" s="275"/>
      <c r="T141" s="276"/>
      <c r="U141" s="275"/>
      <c r="V141" s="276"/>
      <c r="W141" s="275"/>
      <c r="X141" s="276"/>
      <c r="Y141" s="275"/>
      <c r="Z141" s="276"/>
      <c r="AA141" s="275"/>
      <c r="AB141" s="276"/>
      <c r="AC141" s="275"/>
      <c r="AD141" s="276"/>
      <c r="AE141" s="275"/>
      <c r="AF141" s="276"/>
      <c r="AG141" s="275"/>
      <c r="AH141" s="276"/>
    </row>
    <row r="142" spans="1:34" ht="15" outlineLevel="1">
      <c r="A142" s="1"/>
      <c r="C142" s="8" t="s">
        <v>299</v>
      </c>
      <c r="D142" s="39"/>
      <c r="E142" s="275">
        <v>2000</v>
      </c>
      <c r="F142" s="276">
        <v>0</v>
      </c>
      <c r="G142" s="275">
        <v>2000</v>
      </c>
      <c r="H142" s="276">
        <v>0</v>
      </c>
      <c r="I142" s="275">
        <v>2125</v>
      </c>
      <c r="J142" s="276">
        <v>0</v>
      </c>
      <c r="K142" s="275">
        <v>2250</v>
      </c>
      <c r="L142" s="276">
        <v>0</v>
      </c>
      <c r="M142" s="275">
        <v>2375</v>
      </c>
      <c r="N142" s="276">
        <v>0</v>
      </c>
      <c r="O142" s="275">
        <v>2500</v>
      </c>
      <c r="P142" s="276">
        <v>0</v>
      </c>
      <c r="Q142" s="275">
        <v>2625</v>
      </c>
      <c r="R142" s="276">
        <v>0</v>
      </c>
      <c r="S142" s="275">
        <v>2750</v>
      </c>
      <c r="T142" s="276">
        <v>0</v>
      </c>
      <c r="U142" s="275">
        <v>2875</v>
      </c>
      <c r="V142" s="276">
        <v>0</v>
      </c>
      <c r="W142" s="275">
        <v>3000</v>
      </c>
      <c r="X142" s="276">
        <v>0</v>
      </c>
      <c r="Y142" s="275">
        <v>3000</v>
      </c>
      <c r="Z142" s="276">
        <v>0</v>
      </c>
      <c r="AA142" s="275">
        <v>3000</v>
      </c>
      <c r="AB142" s="276">
        <v>0</v>
      </c>
      <c r="AC142" s="275">
        <v>3000</v>
      </c>
      <c r="AD142" s="276">
        <v>0</v>
      </c>
      <c r="AE142" s="275">
        <v>3000</v>
      </c>
      <c r="AF142" s="276">
        <v>0</v>
      </c>
      <c r="AG142" s="275">
        <v>3000</v>
      </c>
      <c r="AH142" s="276">
        <v>0</v>
      </c>
    </row>
    <row r="143" spans="1:34" ht="15" outlineLevel="1">
      <c r="A143" s="1"/>
      <c r="C143" s="8" t="s">
        <v>195</v>
      </c>
      <c r="D143" s="39"/>
      <c r="E143" s="275">
        <v>123.65591397849462</v>
      </c>
      <c r="F143" s="276">
        <v>38.602150537634401</v>
      </c>
      <c r="G143" s="275">
        <v>123.65591397849462</v>
      </c>
      <c r="H143" s="276">
        <v>38.602150537634401</v>
      </c>
      <c r="I143" s="275">
        <v>139.11290322580646</v>
      </c>
      <c r="J143" s="276">
        <v>43.427419354838698</v>
      </c>
      <c r="K143" s="275">
        <v>154.56989247311827</v>
      </c>
      <c r="L143" s="276">
        <v>48.252688172043001</v>
      </c>
      <c r="M143" s="275">
        <v>170.02688172043011</v>
      </c>
      <c r="N143" s="276">
        <v>53.077956989247298</v>
      </c>
      <c r="O143" s="275">
        <v>185.48387096774195</v>
      </c>
      <c r="P143" s="276">
        <v>57.903225806451601</v>
      </c>
      <c r="Q143" s="275">
        <v>200.94086021505376</v>
      </c>
      <c r="R143" s="276">
        <v>62.728494623655898</v>
      </c>
      <c r="S143" s="275">
        <v>216.3978494623656</v>
      </c>
      <c r="T143" s="276">
        <v>67.553763440860195</v>
      </c>
      <c r="U143" s="275">
        <v>231.85483870967741</v>
      </c>
      <c r="V143" s="276">
        <v>72.379032258064498</v>
      </c>
      <c r="W143" s="275">
        <v>247.31182795698925</v>
      </c>
      <c r="X143" s="276">
        <v>77.204301075268802</v>
      </c>
      <c r="Y143" s="275">
        <v>247.31182795698925</v>
      </c>
      <c r="Z143" s="276">
        <v>77.204301075268802</v>
      </c>
      <c r="AA143" s="275">
        <v>247.31182795698925</v>
      </c>
      <c r="AB143" s="276">
        <v>77.204301075268802</v>
      </c>
      <c r="AC143" s="275">
        <v>247.31182795698925</v>
      </c>
      <c r="AD143" s="276">
        <v>77.204301075268802</v>
      </c>
      <c r="AE143" s="275">
        <v>247.31182795698925</v>
      </c>
      <c r="AF143" s="276">
        <v>77.204301075268802</v>
      </c>
      <c r="AG143" s="275">
        <v>247.31182795698925</v>
      </c>
      <c r="AH143" s="276">
        <v>77.204301075268802</v>
      </c>
    </row>
    <row r="144" spans="1:34" ht="15" outlineLevel="1">
      <c r="A144" s="1"/>
      <c r="C144" s="8" t="s">
        <v>190</v>
      </c>
      <c r="D144" s="39"/>
      <c r="E144" s="275">
        <v>0</v>
      </c>
      <c r="F144" s="276">
        <v>0</v>
      </c>
      <c r="G144" s="275">
        <v>0</v>
      </c>
      <c r="H144" s="276">
        <v>0</v>
      </c>
      <c r="I144" s="275">
        <v>0</v>
      </c>
      <c r="J144" s="276">
        <v>0</v>
      </c>
      <c r="K144" s="275">
        <v>0</v>
      </c>
      <c r="L144" s="276">
        <v>0</v>
      </c>
      <c r="M144" s="275">
        <v>0</v>
      </c>
      <c r="N144" s="276">
        <v>0</v>
      </c>
      <c r="O144" s="275">
        <v>0</v>
      </c>
      <c r="P144" s="276">
        <v>0</v>
      </c>
      <c r="Q144" s="275">
        <v>0</v>
      </c>
      <c r="R144" s="276">
        <v>0</v>
      </c>
      <c r="S144" s="275">
        <v>0</v>
      </c>
      <c r="T144" s="276">
        <v>0</v>
      </c>
      <c r="U144" s="275">
        <v>0</v>
      </c>
      <c r="V144" s="276">
        <v>0</v>
      </c>
      <c r="W144" s="275">
        <v>0</v>
      </c>
      <c r="X144" s="276">
        <v>0</v>
      </c>
      <c r="Y144" s="275">
        <v>0</v>
      </c>
      <c r="Z144" s="276">
        <v>0</v>
      </c>
      <c r="AA144" s="275">
        <v>0</v>
      </c>
      <c r="AB144" s="276">
        <v>0</v>
      </c>
      <c r="AC144" s="275">
        <v>0</v>
      </c>
      <c r="AD144" s="276">
        <v>0</v>
      </c>
      <c r="AE144" s="275">
        <v>0</v>
      </c>
      <c r="AF144" s="276">
        <v>0</v>
      </c>
      <c r="AG144" s="275">
        <v>0</v>
      </c>
      <c r="AH144" s="276">
        <v>0</v>
      </c>
    </row>
    <row r="145" spans="1:34" ht="15" outlineLevel="1">
      <c r="A145" s="1"/>
      <c r="C145" s="8" t="s">
        <v>192</v>
      </c>
      <c r="D145" s="39"/>
      <c r="E145" s="275">
        <v>51</v>
      </c>
      <c r="F145" s="276">
        <v>0.24979591836734694</v>
      </c>
      <c r="G145" s="275">
        <v>51</v>
      </c>
      <c r="H145" s="276">
        <v>0.24979591836734694</v>
      </c>
      <c r="I145" s="275">
        <v>80.875</v>
      </c>
      <c r="J145" s="276">
        <v>0.39612244897959181</v>
      </c>
      <c r="K145" s="275">
        <v>110.75</v>
      </c>
      <c r="L145" s="276">
        <v>0.54244897959183669</v>
      </c>
      <c r="M145" s="275">
        <v>140.625</v>
      </c>
      <c r="N145" s="276">
        <v>0.68877551020408156</v>
      </c>
      <c r="O145" s="275">
        <v>170.50</v>
      </c>
      <c r="P145" s="276">
        <v>0.83510204081632644</v>
      </c>
      <c r="Q145" s="275">
        <v>200.375</v>
      </c>
      <c r="R145" s="276">
        <v>0.98142857142857143</v>
      </c>
      <c r="S145" s="275">
        <v>230.25</v>
      </c>
      <c r="T145" s="276">
        <v>1.1277551020408163</v>
      </c>
      <c r="U145" s="275">
        <v>260.125</v>
      </c>
      <c r="V145" s="276">
        <v>1.2740816326530611</v>
      </c>
      <c r="W145" s="275">
        <v>290</v>
      </c>
      <c r="X145" s="276">
        <v>1.4204081632653061</v>
      </c>
      <c r="Y145" s="275">
        <v>290</v>
      </c>
      <c r="Z145" s="276">
        <v>1.4204081632653061</v>
      </c>
      <c r="AA145" s="275">
        <v>290</v>
      </c>
      <c r="AB145" s="276">
        <v>1.4204081632653061</v>
      </c>
      <c r="AC145" s="275">
        <v>290</v>
      </c>
      <c r="AD145" s="276">
        <v>1.4204081632653061</v>
      </c>
      <c r="AE145" s="275">
        <v>290</v>
      </c>
      <c r="AF145" s="276">
        <v>1.4204081632653061</v>
      </c>
      <c r="AG145" s="275">
        <v>290</v>
      </c>
      <c r="AH145" s="276">
        <v>1.4204081632653061</v>
      </c>
    </row>
    <row r="146" spans="1:34" ht="15" outlineLevel="1">
      <c r="A146" s="1"/>
      <c r="C146" s="69" t="s">
        <v>37</v>
      </c>
      <c r="D146" s="290"/>
      <c r="E146" s="277">
        <v>2174.6559139784945</v>
      </c>
      <c r="F146" s="278">
        <v>38.851946456001748</v>
      </c>
      <c r="G146" s="277">
        <v>2174.6559139784945</v>
      </c>
      <c r="H146" s="278">
        <v>38.851946456001748</v>
      </c>
      <c r="I146" s="277">
        <v>2344.9879032258063</v>
      </c>
      <c r="J146" s="278">
        <v>43.823541803818287</v>
      </c>
      <c r="K146" s="277">
        <v>2515.3198924731182</v>
      </c>
      <c r="L146" s="278">
        <v>48.79513715163484</v>
      </c>
      <c r="M146" s="277">
        <v>2685.6518817204301</v>
      </c>
      <c r="N146" s="278">
        <v>53.766732499451379</v>
      </c>
      <c r="O146" s="277">
        <v>2855.983870967742</v>
      </c>
      <c r="P146" s="278">
        <v>58.738327847267925</v>
      </c>
      <c r="Q146" s="277">
        <v>3026.3158602150538</v>
      </c>
      <c r="R146" s="278">
        <v>63.709923195084471</v>
      </c>
      <c r="S146" s="277">
        <v>3196.6478494623657</v>
      </c>
      <c r="T146" s="278">
        <v>68.681518542901017</v>
      </c>
      <c r="U146" s="277">
        <v>3366.9798387096776</v>
      </c>
      <c r="V146" s="278">
        <v>73.653113890717563</v>
      </c>
      <c r="W146" s="277">
        <v>3537.3118279569894</v>
      </c>
      <c r="X146" s="278">
        <v>78.624709238534109</v>
      </c>
      <c r="Y146" s="277">
        <v>3537.3118279569894</v>
      </c>
      <c r="Z146" s="278">
        <v>78.624709238534109</v>
      </c>
      <c r="AA146" s="277">
        <v>3537.3118279569894</v>
      </c>
      <c r="AB146" s="278">
        <v>78.624709238534109</v>
      </c>
      <c r="AC146" s="277">
        <v>3537.3118279569894</v>
      </c>
      <c r="AD146" s="278">
        <v>78.624709238534109</v>
      </c>
      <c r="AE146" s="277">
        <v>3537.3118279569894</v>
      </c>
      <c r="AF146" s="278">
        <v>78.624709238534109</v>
      </c>
      <c r="AG146" s="277">
        <v>3537.3118279569894</v>
      </c>
      <c r="AH146" s="278">
        <v>78.624709238534109</v>
      </c>
    </row>
    <row r="147" spans="1:34" ht="15" outlineLevel="1">
      <c r="A147" s="1"/>
      <c r="C147" s="160" t="s">
        <v>34</v>
      </c>
      <c r="D147" s="291"/>
      <c r="E147" s="279">
        <v>2944.6558026216062</v>
      </c>
      <c r="F147" s="280">
        <v>63.628676961661348</v>
      </c>
      <c r="G147" s="279">
        <v>3623.4395560049124</v>
      </c>
      <c r="H147" s="280">
        <v>94.434526013492345</v>
      </c>
      <c r="I147" s="279">
        <v>4414.0147451154935</v>
      </c>
      <c r="J147" s="280">
        <v>122.70703448644667</v>
      </c>
      <c r="K147" s="279">
        <v>5204.5899342260745</v>
      </c>
      <c r="L147" s="280">
        <v>150.97954295940104</v>
      </c>
      <c r="M147" s="279">
        <v>5995.1651233366556</v>
      </c>
      <c r="N147" s="280">
        <v>179.25205143235536</v>
      </c>
      <c r="O147" s="279">
        <v>6785.7403124472366</v>
      </c>
      <c r="P147" s="280">
        <v>207.52455990530979</v>
      </c>
      <c r="Q147" s="279">
        <v>7576.3155015578159</v>
      </c>
      <c r="R147" s="280">
        <v>235.7970683782641</v>
      </c>
      <c r="S147" s="279">
        <v>8366.8906906683969</v>
      </c>
      <c r="T147" s="280">
        <v>264.06957685121847</v>
      </c>
      <c r="U147" s="279">
        <v>9157.465879778978</v>
      </c>
      <c r="V147" s="280">
        <v>292.34208532417273</v>
      </c>
      <c r="W147" s="279">
        <v>9948.041068889559</v>
      </c>
      <c r="X147" s="280">
        <v>320.6145937971271</v>
      </c>
      <c r="Y147" s="279">
        <v>9948.041068889559</v>
      </c>
      <c r="Z147" s="280">
        <v>320.6145937971271</v>
      </c>
      <c r="AA147" s="279">
        <v>9948.041068889559</v>
      </c>
      <c r="AB147" s="280">
        <v>320.6145937971271</v>
      </c>
      <c r="AC147" s="279">
        <v>9948.041068889559</v>
      </c>
      <c r="AD147" s="280">
        <v>320.6145937971271</v>
      </c>
      <c r="AE147" s="279">
        <v>9948.041068889559</v>
      </c>
      <c r="AF147" s="280">
        <v>320.6145937971271</v>
      </c>
      <c r="AG147" s="279">
        <v>9948.041068889559</v>
      </c>
      <c r="AH147" s="280">
        <v>320.6145937971271</v>
      </c>
    </row>
    <row r="148" spans="1:3" ht="15" outlineLevel="1">
      <c r="A148" s="1"/>
      <c r="C148" s="233"/>
    </row>
    <row r="149" spans="1:3" ht="15" outlineLevel="1">
      <c r="A149" s="1"/>
      <c r="C149" s="233"/>
    </row>
    <row r="150" spans="1:3" ht="15" outlineLevel="1">
      <c r="A150" s="1"/>
      <c r="C150" s="71" t="s">
        <v>215</v>
      </c>
    </row>
    <row r="151" spans="1:9" ht="15" outlineLevel="1">
      <c r="A151" s="1"/>
      <c r="C151" s="233"/>
      <c r="D151" s="526" t="s">
        <v>32</v>
      </c>
      <c r="E151" s="527"/>
      <c r="F151" s="528" t="s">
        <v>33</v>
      </c>
      <c r="G151" s="527"/>
      <c r="H151" s="529" t="s">
        <v>231</v>
      </c>
      <c r="I151" s="529"/>
    </row>
    <row r="152" spans="1:9" ht="15" outlineLevel="1">
      <c r="A152" s="1"/>
      <c r="C152" s="233" t="s">
        <v>53</v>
      </c>
      <c r="D152" s="84" t="s">
        <v>31</v>
      </c>
      <c r="E152" s="85" t="s">
        <v>35</v>
      </c>
      <c r="F152" s="86" t="s">
        <v>31</v>
      </c>
      <c r="G152" s="85" t="s">
        <v>35</v>
      </c>
      <c r="H152" s="87" t="s">
        <v>31</v>
      </c>
      <c r="I152" s="88" t="s">
        <v>35</v>
      </c>
    </row>
    <row r="153" ht="15" outlineLevel="1">
      <c r="A153" s="1"/>
    </row>
    <row r="154" spans="1:12" ht="15" outlineLevel="1">
      <c r="A154" s="1"/>
      <c r="C154" s="466" t="s">
        <v>6</v>
      </c>
      <c r="D154" s="467"/>
      <c r="E154" s="467"/>
      <c r="F154" s="467"/>
      <c r="G154" s="467"/>
      <c r="H154" s="467"/>
      <c r="I154" s="467"/>
      <c r="J154" s="8"/>
      <c r="K154" s="235">
        <v>0</v>
      </c>
      <c r="L154" s="235">
        <v>0</v>
      </c>
    </row>
    <row r="155" spans="1:12" ht="15" outlineLevel="1">
      <c r="A155" s="1"/>
      <c r="C155" s="48" t="s">
        <v>205</v>
      </c>
      <c r="D155" s="273">
        <v>0.068827071981646115</v>
      </c>
      <c r="E155" s="273">
        <v>0.13106646058732613</v>
      </c>
      <c r="F155" s="273">
        <v>0.046362680432081069</v>
      </c>
      <c r="G155" s="273">
        <v>0.097372488408037083</v>
      </c>
      <c r="H155" s="273">
        <v>0.88481024758627291</v>
      </c>
      <c r="I155" s="273">
        <v>0.77156105100463679</v>
      </c>
      <c r="K155" s="235">
        <v>1</v>
      </c>
      <c r="L155" s="235">
        <v>1</v>
      </c>
    </row>
    <row r="156" spans="1:12" ht="15" outlineLevel="1">
      <c r="A156" s="1"/>
      <c r="C156" s="48" t="s">
        <v>206</v>
      </c>
      <c r="D156" s="273">
        <v>0.055197792088316468</v>
      </c>
      <c r="E156" s="273">
        <v>0.064451158106747231</v>
      </c>
      <c r="F156" s="273">
        <v>0.03219871205151794</v>
      </c>
      <c r="G156" s="273">
        <v>0.045317220543806644</v>
      </c>
      <c r="H156" s="273">
        <v>0.91260349586016565</v>
      </c>
      <c r="I156" s="273">
        <v>0.89023162134944611</v>
      </c>
      <c r="K156" s="235">
        <v>1</v>
      </c>
      <c r="L156" s="235">
        <v>1</v>
      </c>
    </row>
    <row r="157" spans="1:12" ht="15" outlineLevel="1">
      <c r="A157" s="1"/>
      <c r="C157" s="48" t="s">
        <v>191</v>
      </c>
      <c r="D157" s="274">
        <v>0.10286938118164878</v>
      </c>
      <c r="E157" s="274">
        <v>0.12962204939282304</v>
      </c>
      <c r="F157" s="274">
        <v>0.10729613733905577</v>
      </c>
      <c r="G157" s="274">
        <v>0.14531313958248052</v>
      </c>
      <c r="H157" s="274">
        <v>0.78983448147929536</v>
      </c>
      <c r="I157" s="274">
        <v>0.72506481102469644</v>
      </c>
      <c r="J157" s="202"/>
      <c r="K157" s="235">
        <v>0.99999999999999989</v>
      </c>
      <c r="L157" s="235">
        <v>1</v>
      </c>
    </row>
    <row r="158" spans="1:12" ht="15" outlineLevel="1">
      <c r="A158" s="1"/>
      <c r="C158" s="48" t="s">
        <v>193</v>
      </c>
      <c r="D158" s="274">
        <v>0.094073377234242708</v>
      </c>
      <c r="E158" s="274">
        <v>0.12112869924294564</v>
      </c>
      <c r="F158" s="274">
        <v>0.097921833575643533</v>
      </c>
      <c r="G158" s="274">
        <v>0.14796971782518928</v>
      </c>
      <c r="H158" s="274">
        <v>0.80800478919011376</v>
      </c>
      <c r="I158" s="274">
        <v>0.73090158293186502</v>
      </c>
      <c r="J158" s="202"/>
      <c r="K158" s="235">
        <v>1</v>
      </c>
      <c r="L158" s="235">
        <v>1</v>
      </c>
    </row>
    <row r="159" spans="1:12" ht="15" outlineLevel="1">
      <c r="A159" s="1"/>
      <c r="C159" s="48" t="s">
        <v>207</v>
      </c>
      <c r="D159" s="273">
        <v>0.16964127937798196</v>
      </c>
      <c r="E159" s="273">
        <v>0.30655312847093663</v>
      </c>
      <c r="F159" s="273">
        <v>0.10867644460151969</v>
      </c>
      <c r="G159" s="273">
        <v>0.12773047019622363</v>
      </c>
      <c r="H159" s="273">
        <v>0.72168227602049828</v>
      </c>
      <c r="I159" s="273">
        <v>0.56571640133283974</v>
      </c>
      <c r="K159" s="235">
        <v>1</v>
      </c>
      <c r="L159" s="235">
        <v>1</v>
      </c>
    </row>
    <row r="160" spans="1:12" ht="15" outlineLevel="1">
      <c r="A160" s="1"/>
      <c r="C160" s="48" t="s">
        <v>208</v>
      </c>
      <c r="D160" s="273">
        <v>0.096676737160120846</v>
      </c>
      <c r="E160" s="273">
        <v>0.11461318051575935</v>
      </c>
      <c r="F160" s="273">
        <v>0.065458207452165143</v>
      </c>
      <c r="G160" s="273">
        <v>0.24355300859598858</v>
      </c>
      <c r="H160" s="273">
        <v>0.83786505538771394</v>
      </c>
      <c r="I160" s="273">
        <v>0.64183381088825209</v>
      </c>
      <c r="K160" s="235">
        <v>1</v>
      </c>
      <c r="L160" s="235">
        <v>1</v>
      </c>
    </row>
    <row r="161" spans="1:12" ht="15" outlineLevel="1">
      <c r="A161" s="1"/>
      <c r="C161" s="48" t="s">
        <v>209</v>
      </c>
      <c r="D161" s="273">
        <v>0.087970676441186293</v>
      </c>
      <c r="E161" s="273">
        <v>0.10351201478743065</v>
      </c>
      <c r="F161" s="273">
        <v>0.0083305564811729429</v>
      </c>
      <c r="G161" s="273">
        <v>0.0092421441774491672</v>
      </c>
      <c r="H161" s="273">
        <v>0.90369876707764085</v>
      </c>
      <c r="I161" s="273">
        <v>0.88724584103512016</v>
      </c>
      <c r="K161" s="235">
        <v>1</v>
      </c>
      <c r="L161" s="235">
        <v>1</v>
      </c>
    </row>
    <row r="162" spans="1:12" ht="15" outlineLevel="1">
      <c r="A162" s="1"/>
      <c r="C162" s="462" t="s">
        <v>5</v>
      </c>
      <c r="D162" s="463">
        <v>0.13554159527888823</v>
      </c>
      <c r="E162" s="463">
        <v>0.23350562480997261</v>
      </c>
      <c r="F162" s="463">
        <v>0.069484104321340182</v>
      </c>
      <c r="G162" s="463">
        <v>0.056248099726360599</v>
      </c>
      <c r="H162" s="463">
        <v>0.79497430039977146</v>
      </c>
      <c r="I162" s="463">
        <v>0.7102462754636667</v>
      </c>
      <c r="K162" s="235">
        <v>0.99999999999999989</v>
      </c>
      <c r="L162" s="235">
        <v>0.99999999999999989</v>
      </c>
    </row>
    <row r="163" spans="1:12" ht="15" outlineLevel="1">
      <c r="A163" s="1"/>
      <c r="C163" s="462" t="s">
        <v>12</v>
      </c>
      <c r="D163" s="463">
        <v>0.028627661477903025</v>
      </c>
      <c r="E163" s="463">
        <v>0.029181865554976545</v>
      </c>
      <c r="F163" s="463">
        <v>0.036679191268563248</v>
      </c>
      <c r="G163" s="463">
        <v>0.15372589890568003</v>
      </c>
      <c r="H163" s="463">
        <v>0.9346931472535337</v>
      </c>
      <c r="I163" s="463">
        <v>0.81709223553934329</v>
      </c>
      <c r="K163" s="235">
        <v>1</v>
      </c>
      <c r="L163" s="235">
        <v>0.99999999999999989</v>
      </c>
    </row>
    <row r="164" spans="1:12" ht="15" outlineLevel="1">
      <c r="A164" s="1"/>
      <c r="C164" s="462" t="s">
        <v>18</v>
      </c>
      <c r="D164" s="463">
        <v>0</v>
      </c>
      <c r="E164" s="463">
        <v>0</v>
      </c>
      <c r="F164" s="463">
        <v>0</v>
      </c>
      <c r="G164" s="463">
        <v>0</v>
      </c>
      <c r="H164" s="463">
        <v>1</v>
      </c>
      <c r="I164" s="463">
        <v>1</v>
      </c>
      <c r="K164" s="235">
        <v>1</v>
      </c>
      <c r="L164" s="235">
        <v>1</v>
      </c>
    </row>
    <row r="165" spans="1:12" ht="15" outlineLevel="1">
      <c r="A165" s="1"/>
      <c r="C165" s="462" t="s">
        <v>22</v>
      </c>
      <c r="D165" s="463">
        <v>0.025157232704402517</v>
      </c>
      <c r="E165" s="463">
        <v>0.029304029304029304</v>
      </c>
      <c r="F165" s="463">
        <v>0.094339622641509427</v>
      </c>
      <c r="G165" s="463">
        <v>0.091575091575091555</v>
      </c>
      <c r="H165" s="463">
        <v>0.88050314465408808</v>
      </c>
      <c r="I165" s="463">
        <v>0.87912087912087911</v>
      </c>
      <c r="K165" s="235">
        <v>1</v>
      </c>
      <c r="L165" s="235">
        <v>1</v>
      </c>
    </row>
    <row r="166" spans="1:12" ht="15" outlineLevel="1">
      <c r="A166" s="1"/>
      <c r="C166" s="462" t="s">
        <v>23</v>
      </c>
      <c r="D166" s="463">
        <v>0.093750000000000014</v>
      </c>
      <c r="E166" s="463">
        <v>0.071428571428571452</v>
      </c>
      <c r="F166" s="463">
        <v>0</v>
      </c>
      <c r="G166" s="463">
        <v>0</v>
      </c>
      <c r="H166" s="463">
        <v>0.90625000000000011</v>
      </c>
      <c r="I166" s="463">
        <v>0.92857142857142849</v>
      </c>
      <c r="K166" s="235">
        <v>1.0000000000000002</v>
      </c>
      <c r="L166" s="235">
        <v>1</v>
      </c>
    </row>
    <row r="167" spans="1:12" ht="15" outlineLevel="1">
      <c r="A167" s="1"/>
      <c r="C167" s="462" t="s">
        <v>24</v>
      </c>
      <c r="D167" s="463">
        <v>0</v>
      </c>
      <c r="E167" s="463">
        <v>0</v>
      </c>
      <c r="F167" s="463">
        <v>0</v>
      </c>
      <c r="G167" s="463">
        <v>0</v>
      </c>
      <c r="H167" s="463">
        <v>1</v>
      </c>
      <c r="I167" s="463">
        <v>1</v>
      </c>
      <c r="K167" s="235">
        <v>1</v>
      </c>
      <c r="L167" s="235">
        <v>1</v>
      </c>
    </row>
    <row r="168" spans="1:12" ht="15" outlineLevel="1">
      <c r="A168" s="1"/>
      <c r="C168" s="464" t="s">
        <v>28</v>
      </c>
      <c r="D168" s="465">
        <v>0</v>
      </c>
      <c r="E168" s="465">
        <v>0</v>
      </c>
      <c r="F168" s="465">
        <v>0</v>
      </c>
      <c r="G168" s="465">
        <v>0</v>
      </c>
      <c r="H168" s="465">
        <v>1</v>
      </c>
      <c r="I168" s="465">
        <v>1</v>
      </c>
      <c r="K168" s="235">
        <v>1</v>
      </c>
      <c r="L168" s="235">
        <v>1</v>
      </c>
    </row>
    <row r="169" spans="1:12" ht="15" outlineLevel="1">
      <c r="A169" s="1"/>
      <c r="C169" s="48" t="s">
        <v>299</v>
      </c>
      <c r="D169" s="468"/>
      <c r="E169" s="468"/>
      <c r="F169" s="468"/>
      <c r="G169" s="468"/>
      <c r="H169" s="468">
        <v>1</v>
      </c>
      <c r="I169" s="468">
        <v>1</v>
      </c>
      <c r="K169" s="235">
        <v>1</v>
      </c>
      <c r="L169" s="235">
        <v>1</v>
      </c>
    </row>
    <row r="170" spans="1:12" ht="15" outlineLevel="1">
      <c r="A170" s="1"/>
      <c r="C170" s="48" t="s">
        <v>195</v>
      </c>
      <c r="D170" s="273">
        <v>0.12365591397849463</v>
      </c>
      <c r="E170" s="273">
        <v>0.090239410681399651</v>
      </c>
      <c r="F170" s="273">
        <v>0.25806451612903225</v>
      </c>
      <c r="G170" s="273">
        <v>0.24861878453038677</v>
      </c>
      <c r="H170" s="273">
        <v>0.61827956989247312</v>
      </c>
      <c r="I170" s="273">
        <v>0.66114180478821361</v>
      </c>
      <c r="K170" s="235">
        <v>1</v>
      </c>
      <c r="L170" s="235">
        <v>1</v>
      </c>
    </row>
    <row r="171" spans="1:12" ht="15" outlineLevel="1">
      <c r="A171" s="1"/>
      <c r="C171" s="48" t="s">
        <v>190</v>
      </c>
      <c r="D171" s="273">
        <v>0.0014705882352941176</v>
      </c>
      <c r="E171" s="273">
        <v>0.0018181818181818182</v>
      </c>
      <c r="F171" s="273">
        <v>0.0014705882352941176</v>
      </c>
      <c r="G171" s="273">
        <v>0.0018181818181818182</v>
      </c>
      <c r="H171" s="273">
        <v>0.99705882352941178</v>
      </c>
      <c r="I171" s="273">
        <v>0.99636363636363634</v>
      </c>
      <c r="K171" s="235">
        <v>1</v>
      </c>
      <c r="L171" s="235">
        <v>1</v>
      </c>
    </row>
    <row r="172" spans="1:12" ht="15" outlineLevel="1">
      <c r="A172" s="1"/>
      <c r="C172" s="48" t="s">
        <v>192</v>
      </c>
      <c r="D172" s="273">
        <v>0</v>
      </c>
      <c r="E172" s="273">
        <v>0</v>
      </c>
      <c r="F172" s="273">
        <v>0</v>
      </c>
      <c r="G172" s="273">
        <v>0</v>
      </c>
      <c r="H172" s="273">
        <v>1</v>
      </c>
      <c r="I172" s="273">
        <v>1</v>
      </c>
      <c r="K172" s="235">
        <v>1</v>
      </c>
      <c r="L172" s="235">
        <v>1</v>
      </c>
    </row>
    <row r="173" spans="1:12" ht="15" outlineLevel="1">
      <c r="A173" s="1"/>
      <c r="C173" s="48"/>
      <c r="K173" s="235"/>
      <c r="L173" s="235"/>
    </row>
    <row r="174" s="8" customFormat="1" ht="15" outlineLevel="1">
      <c r="C174" s="233"/>
    </row>
    <row r="175" spans="3:4" ht="15">
      <c r="C175" s="71" t="s">
        <v>38</v>
      </c>
      <c r="D175" s="204"/>
    </row>
    <row r="176" spans="3:4" ht="15">
      <c r="C176" s="82" t="s">
        <v>353</v>
      </c>
      <c r="D176" s="82"/>
    </row>
    <row r="177" spans="3:33" ht="15">
      <c r="C177" s="83"/>
      <c r="D177" s="83"/>
      <c r="AF177" s="202"/>
      <c r="AG177" s="202"/>
    </row>
    <row r="178" spans="3:36" ht="29.45" customHeight="1">
      <c r="C178" s="261" t="s">
        <v>210</v>
      </c>
      <c r="D178" s="57"/>
      <c r="E178" s="530" t="s">
        <v>230</v>
      </c>
      <c r="F178" s="531"/>
      <c r="G178" s="531"/>
      <c r="H178" s="531"/>
      <c r="I178" s="531"/>
      <c r="J178" s="531"/>
      <c r="K178" s="531"/>
      <c r="L178" s="532"/>
      <c r="M178" s="533">
        <v>0.80</v>
      </c>
      <c r="N178" s="521"/>
      <c r="O178" s="520">
        <v>0.50</v>
      </c>
      <c r="P178" s="521"/>
      <c r="Q178" s="522">
        <v>0.80</v>
      </c>
      <c r="R178" s="523"/>
      <c r="S178" s="524">
        <v>2017</v>
      </c>
      <c r="T178" s="525"/>
      <c r="Y178" s="559" t="s">
        <v>216</v>
      </c>
      <c r="Z178" s="559"/>
      <c r="AA178" s="297"/>
      <c r="AB178" s="297"/>
      <c r="AC178" s="559" t="s">
        <v>217</v>
      </c>
      <c r="AD178" s="559"/>
      <c r="AE178" s="267"/>
      <c r="AF178" s="202"/>
      <c r="AG178" s="557"/>
      <c r="AH178" s="557"/>
      <c r="AI178" s="39"/>
      <c r="AJ178" s="39"/>
    </row>
    <row r="179" spans="3:36" ht="15">
      <c r="C179" s="544" t="s">
        <v>53</v>
      </c>
      <c r="D179" s="205"/>
      <c r="E179" s="526" t="s">
        <v>32</v>
      </c>
      <c r="F179" s="527"/>
      <c r="G179" s="528" t="s">
        <v>33</v>
      </c>
      <c r="H179" s="527"/>
      <c r="I179" s="529" t="s">
        <v>231</v>
      </c>
      <c r="J179" s="529"/>
      <c r="K179" s="517" t="s">
        <v>50</v>
      </c>
      <c r="L179" s="518"/>
      <c r="M179" s="526" t="s">
        <v>32</v>
      </c>
      <c r="N179" s="527"/>
      <c r="O179" s="528" t="s">
        <v>33</v>
      </c>
      <c r="P179" s="527"/>
      <c r="Q179" s="529" t="s">
        <v>231</v>
      </c>
      <c r="R179" s="529"/>
      <c r="S179" s="517" t="s">
        <v>36</v>
      </c>
      <c r="T179" s="518"/>
      <c r="U179" s="550" t="s">
        <v>64</v>
      </c>
      <c r="Y179" s="517" t="s">
        <v>211</v>
      </c>
      <c r="Z179" s="518"/>
      <c r="AA179" s="267"/>
      <c r="AB179" s="267"/>
      <c r="AC179" s="517" t="s">
        <v>211</v>
      </c>
      <c r="AD179" s="518"/>
      <c r="AE179" s="267"/>
      <c r="AF179" s="202"/>
      <c r="AG179" s="558"/>
      <c r="AH179" s="558"/>
      <c r="AI179" s="39"/>
      <c r="AJ179" s="39"/>
    </row>
    <row r="180" spans="3:36" ht="30">
      <c r="C180" s="545"/>
      <c r="D180" s="206"/>
      <c r="E180" s="84" t="s">
        <v>31</v>
      </c>
      <c r="F180" s="85" t="s">
        <v>35</v>
      </c>
      <c r="G180" s="86" t="s">
        <v>31</v>
      </c>
      <c r="H180" s="85" t="s">
        <v>35</v>
      </c>
      <c r="I180" s="87" t="s">
        <v>31</v>
      </c>
      <c r="J180" s="88" t="s">
        <v>35</v>
      </c>
      <c r="K180" s="89" t="s">
        <v>31</v>
      </c>
      <c r="L180" s="90" t="s">
        <v>35</v>
      </c>
      <c r="M180" s="84" t="s">
        <v>31</v>
      </c>
      <c r="N180" s="85" t="s">
        <v>35</v>
      </c>
      <c r="O180" s="86" t="s">
        <v>31</v>
      </c>
      <c r="P180" s="85" t="s">
        <v>35</v>
      </c>
      <c r="Q180" s="87" t="s">
        <v>31</v>
      </c>
      <c r="R180" s="88" t="s">
        <v>35</v>
      </c>
      <c r="S180" s="89" t="s">
        <v>31</v>
      </c>
      <c r="T180" s="90" t="s">
        <v>35</v>
      </c>
      <c r="U180" s="550"/>
      <c r="W180" s="298" t="s">
        <v>232</v>
      </c>
      <c r="Y180" s="89" t="s">
        <v>31</v>
      </c>
      <c r="Z180" s="90" t="s">
        <v>35</v>
      </c>
      <c r="AA180" s="267"/>
      <c r="AB180" s="267"/>
      <c r="AC180" s="89" t="s">
        <v>31</v>
      </c>
      <c r="AD180" s="90" t="s">
        <v>35</v>
      </c>
      <c r="AE180" s="267"/>
      <c r="AF180" s="202"/>
      <c r="AG180" s="394"/>
      <c r="AH180" s="395"/>
      <c r="AI180" s="39"/>
      <c r="AJ180" s="39"/>
    </row>
    <row r="181" spans="2:36" ht="15">
      <c r="B181" s="202"/>
      <c r="C181" s="328" t="s">
        <v>5</v>
      </c>
      <c r="D181" s="221"/>
      <c r="E181" s="219">
        <v>89</v>
      </c>
      <c r="F181" s="222">
        <v>9.60</v>
      </c>
      <c r="G181" s="223">
        <v>73</v>
      </c>
      <c r="H181" s="222">
        <v>3.70</v>
      </c>
      <c r="I181" s="220">
        <v>522</v>
      </c>
      <c r="J181" s="220">
        <v>29.20</v>
      </c>
      <c r="K181" s="62">
        <v>684</v>
      </c>
      <c r="L181" s="224">
        <v>42.50</v>
      </c>
      <c r="M181" s="341">
        <v>71.20</v>
      </c>
      <c r="N181" s="342">
        <v>7.68</v>
      </c>
      <c r="O181" s="342">
        <v>36.50</v>
      </c>
      <c r="P181" s="342">
        <v>1.85</v>
      </c>
      <c r="Q181" s="342">
        <v>417.60</v>
      </c>
      <c r="R181" s="362">
        <v>23.36</v>
      </c>
      <c r="S181" s="341">
        <v>525.30000000000007</v>
      </c>
      <c r="T181" s="343">
        <v>32.89</v>
      </c>
      <c r="U181" s="269">
        <v>0.06261184085284599</v>
      </c>
      <c r="V181" s="220"/>
      <c r="W181" s="299">
        <v>0.76798245614035099</v>
      </c>
      <c r="Y181" s="267"/>
      <c r="Z181" s="267"/>
      <c r="AA181" s="267"/>
      <c r="AB181" s="267"/>
      <c r="AC181" s="267"/>
      <c r="AD181" s="267"/>
      <c r="AE181" s="267"/>
      <c r="AF181" s="202"/>
      <c r="AG181" s="39"/>
      <c r="AH181" s="39"/>
      <c r="AI181" s="39"/>
      <c r="AJ181" s="39"/>
    </row>
    <row r="182" spans="2:36" ht="15">
      <c r="B182" s="202"/>
      <c r="C182" s="329" t="s">
        <v>6</v>
      </c>
      <c r="D182" s="221"/>
      <c r="E182" s="219">
        <v>337</v>
      </c>
      <c r="F182" s="222">
        <v>17.40</v>
      </c>
      <c r="G182" s="223">
        <v>172</v>
      </c>
      <c r="H182" s="222">
        <v>10.80</v>
      </c>
      <c r="I182" s="220">
        <v>53</v>
      </c>
      <c r="J182" s="220">
        <v>1.50</v>
      </c>
      <c r="K182" s="62">
        <v>562</v>
      </c>
      <c r="L182" s="224">
        <v>29.70</v>
      </c>
      <c r="M182" s="344">
        <v>269.60000000000002</v>
      </c>
      <c r="N182" s="345">
        <v>13.92</v>
      </c>
      <c r="O182" s="345">
        <v>86</v>
      </c>
      <c r="P182" s="345">
        <v>5.40</v>
      </c>
      <c r="Q182" s="345">
        <v>42.400000000000006</v>
      </c>
      <c r="R182" s="223">
        <v>1.2000000000000002</v>
      </c>
      <c r="S182" s="344">
        <v>398</v>
      </c>
      <c r="T182" s="346">
        <v>20.52</v>
      </c>
      <c r="U182" s="269">
        <v>0.051557788944723619</v>
      </c>
      <c r="V182" s="220"/>
      <c r="W182" s="299">
        <v>0.70818505338078297</v>
      </c>
      <c r="Y182" s="267"/>
      <c r="Z182" s="267"/>
      <c r="AA182" s="267"/>
      <c r="AB182" s="267"/>
      <c r="AC182" s="267"/>
      <c r="AD182" s="267"/>
      <c r="AE182" s="267"/>
      <c r="AF182" s="202"/>
      <c r="AG182" s="39"/>
      <c r="AH182" s="39"/>
      <c r="AI182" s="39"/>
      <c r="AJ182" s="39"/>
    </row>
    <row r="183" spans="2:36" ht="15">
      <c r="B183" s="202"/>
      <c r="C183" s="330" t="s">
        <v>178</v>
      </c>
      <c r="D183" s="225"/>
      <c r="E183" s="226">
        <v>90</v>
      </c>
      <c r="F183" s="227">
        <v>5.30</v>
      </c>
      <c r="G183" s="228">
        <v>97</v>
      </c>
      <c r="H183" s="227">
        <v>6.30</v>
      </c>
      <c r="I183" s="220">
        <v>1157</v>
      </c>
      <c r="J183" s="220">
        <v>31.20</v>
      </c>
      <c r="K183" s="94">
        <v>1344</v>
      </c>
      <c r="L183" s="229">
        <v>42.80</v>
      </c>
      <c r="M183" s="347">
        <v>72</v>
      </c>
      <c r="N183" s="348">
        <v>4.24</v>
      </c>
      <c r="O183" s="348">
        <v>48.50</v>
      </c>
      <c r="P183" s="348">
        <v>3.15</v>
      </c>
      <c r="Q183" s="348">
        <v>925.60</v>
      </c>
      <c r="R183" s="228">
        <v>24.96</v>
      </c>
      <c r="S183" s="347">
        <v>1046.0999999999999</v>
      </c>
      <c r="T183" s="349">
        <v>32.35</v>
      </c>
      <c r="U183" s="269">
        <v>0.030924385813975722</v>
      </c>
      <c r="V183" s="38"/>
      <c r="W183" s="299">
        <v>0.77834821428571421</v>
      </c>
      <c r="Y183" s="267"/>
      <c r="Z183" s="267"/>
      <c r="AA183" s="267"/>
      <c r="AB183" s="267"/>
      <c r="AC183" s="267"/>
      <c r="AD183" s="267"/>
      <c r="AE183" s="267"/>
      <c r="AF183" s="202"/>
      <c r="AG183" s="220"/>
      <c r="AH183" s="220"/>
      <c r="AI183" s="39"/>
      <c r="AJ183" s="39"/>
    </row>
    <row r="184" spans="2:36" ht="15">
      <c r="B184" s="202"/>
      <c r="C184" s="327" t="s">
        <v>7</v>
      </c>
      <c r="D184" s="221"/>
      <c r="E184" s="219">
        <v>13</v>
      </c>
      <c r="F184" s="222">
        <v>1.70</v>
      </c>
      <c r="G184" s="223">
        <v>34</v>
      </c>
      <c r="H184" s="222">
        <v>1.90</v>
      </c>
      <c r="I184" s="220">
        <v>270</v>
      </c>
      <c r="J184" s="220">
        <v>15.30</v>
      </c>
      <c r="K184" s="219">
        <v>317</v>
      </c>
      <c r="L184" s="224">
        <v>18.90</v>
      </c>
      <c r="M184" s="350">
        <v>10.40</v>
      </c>
      <c r="N184" s="351">
        <v>1.36</v>
      </c>
      <c r="O184" s="351">
        <v>17</v>
      </c>
      <c r="P184" s="351">
        <v>0.95</v>
      </c>
      <c r="Q184" s="351">
        <v>216</v>
      </c>
      <c r="R184" s="363">
        <v>12.240000000000002</v>
      </c>
      <c r="S184" s="350">
        <v>243.40</v>
      </c>
      <c r="T184" s="352">
        <v>14.550000000000003</v>
      </c>
      <c r="U184" s="269">
        <v>0.059778142974527534</v>
      </c>
      <c r="V184" s="39"/>
      <c r="W184" s="299">
        <v>0.76782334384858042</v>
      </c>
      <c r="Y184" s="268">
        <v>243.40</v>
      </c>
      <c r="Z184" s="268">
        <v>14.550000000000003</v>
      </c>
      <c r="AA184" s="269"/>
      <c r="AB184" s="267"/>
      <c r="AC184" s="267"/>
      <c r="AD184" s="267"/>
      <c r="AE184" s="267"/>
      <c r="AF184" s="202"/>
      <c r="AG184" s="39"/>
      <c r="AH184" s="39"/>
      <c r="AI184" s="39"/>
      <c r="AJ184" s="39"/>
    </row>
    <row r="185" spans="2:36" ht="15">
      <c r="B185" s="202"/>
      <c r="C185" s="331" t="s">
        <v>8</v>
      </c>
      <c r="D185" s="221"/>
      <c r="E185" s="219">
        <v>30</v>
      </c>
      <c r="F185" s="222">
        <v>1.60</v>
      </c>
      <c r="G185" s="223">
        <v>28</v>
      </c>
      <c r="H185" s="222">
        <v>1.80</v>
      </c>
      <c r="I185" s="220">
        <v>496</v>
      </c>
      <c r="J185" s="220">
        <v>22.10</v>
      </c>
      <c r="K185" s="219">
        <v>554</v>
      </c>
      <c r="L185" s="224">
        <v>25.50</v>
      </c>
      <c r="M185" s="353">
        <v>24</v>
      </c>
      <c r="N185" s="354">
        <v>1.2800000000000003</v>
      </c>
      <c r="O185" s="354">
        <v>14</v>
      </c>
      <c r="P185" s="354">
        <v>0.90</v>
      </c>
      <c r="Q185" s="354">
        <v>396.80</v>
      </c>
      <c r="R185" s="364">
        <v>17.680000000000003</v>
      </c>
      <c r="S185" s="353">
        <v>434.80</v>
      </c>
      <c r="T185" s="355">
        <v>19.860000000000003</v>
      </c>
      <c r="U185" s="269">
        <v>0.045676172953081885</v>
      </c>
      <c r="V185" s="39"/>
      <c r="W185" s="299">
        <v>0.78483754512635384</v>
      </c>
      <c r="Y185" s="267"/>
      <c r="Z185" s="267"/>
      <c r="AA185" s="269"/>
      <c r="AB185" s="267"/>
      <c r="AC185" s="268">
        <v>86.96</v>
      </c>
      <c r="AD185" s="268">
        <v>3.9720000000000009</v>
      </c>
      <c r="AE185" s="267"/>
      <c r="AF185" s="202"/>
      <c r="AG185" s="220"/>
      <c r="AH185" s="220"/>
      <c r="AI185" s="39"/>
      <c r="AJ185" s="39"/>
    </row>
    <row r="186" spans="2:36" ht="15">
      <c r="B186" s="202"/>
      <c r="C186" s="332" t="s">
        <v>9</v>
      </c>
      <c r="D186" s="221"/>
      <c r="E186" s="219">
        <v>106</v>
      </c>
      <c r="F186" s="222">
        <v>10.70</v>
      </c>
      <c r="G186" s="223">
        <v>65</v>
      </c>
      <c r="H186" s="222">
        <v>6.20</v>
      </c>
      <c r="I186" s="220">
        <v>835</v>
      </c>
      <c r="J186" s="220">
        <v>44.20</v>
      </c>
      <c r="K186" s="219">
        <v>1006</v>
      </c>
      <c r="L186" s="224">
        <v>61.10</v>
      </c>
      <c r="M186" s="356">
        <v>84.800000000000011</v>
      </c>
      <c r="N186" s="357">
        <v>8.56</v>
      </c>
      <c r="O186" s="357">
        <v>32.50</v>
      </c>
      <c r="P186" s="357">
        <v>3.10</v>
      </c>
      <c r="Q186" s="357">
        <v>668</v>
      </c>
      <c r="R186" s="365">
        <v>35.360000000000007</v>
      </c>
      <c r="S186" s="356">
        <v>785.30</v>
      </c>
      <c r="T186" s="358">
        <v>47.02000000000001</v>
      </c>
      <c r="U186" s="269">
        <v>0.059875206927288947</v>
      </c>
      <c r="V186" s="39"/>
      <c r="W186" s="299">
        <v>0.78061630218687872</v>
      </c>
      <c r="Y186" s="268">
        <v>628.24</v>
      </c>
      <c r="Z186" s="268">
        <v>37.616000000000007</v>
      </c>
      <c r="AA186" s="269"/>
      <c r="AB186" s="267"/>
      <c r="AC186" s="268">
        <v>157.06</v>
      </c>
      <c r="AD186" s="268">
        <v>9.4040000000000017</v>
      </c>
      <c r="AE186" s="267"/>
      <c r="AF186" s="202"/>
      <c r="AG186" s="220"/>
      <c r="AH186" s="220"/>
      <c r="AI186" s="39"/>
      <c r="AJ186" s="39"/>
    </row>
    <row r="187" spans="2:36" ht="15">
      <c r="B187" s="202"/>
      <c r="C187" s="332" t="s">
        <v>10</v>
      </c>
      <c r="D187" s="221"/>
      <c r="E187" s="219">
        <v>3</v>
      </c>
      <c r="F187" s="222">
        <v>0.10</v>
      </c>
      <c r="G187" s="223">
        <v>47</v>
      </c>
      <c r="H187" s="222">
        <v>4.4000000000000004</v>
      </c>
      <c r="I187" s="220">
        <v>40</v>
      </c>
      <c r="J187" s="220">
        <v>1.80</v>
      </c>
      <c r="K187" s="219">
        <v>90</v>
      </c>
      <c r="L187" s="224">
        <v>6.30</v>
      </c>
      <c r="M187" s="356">
        <v>2.4000000000000004</v>
      </c>
      <c r="N187" s="357">
        <v>0.080000000000000016</v>
      </c>
      <c r="O187" s="357">
        <v>23.50</v>
      </c>
      <c r="P187" s="357">
        <v>2.2000000000000002</v>
      </c>
      <c r="Q187" s="357">
        <v>32</v>
      </c>
      <c r="R187" s="365">
        <v>1.4400000000000002</v>
      </c>
      <c r="S187" s="356">
        <v>57.90</v>
      </c>
      <c r="T187" s="358">
        <v>3.7200000000000006</v>
      </c>
      <c r="U187" s="269">
        <v>0.064248704663212447</v>
      </c>
      <c r="V187" s="39"/>
      <c r="W187" s="299">
        <v>0.64333333333333331</v>
      </c>
      <c r="Y187" s="268">
        <v>46.32</v>
      </c>
      <c r="Z187" s="268">
        <v>2.9760000000000009</v>
      </c>
      <c r="AA187" s="269"/>
      <c r="AB187" s="267"/>
      <c r="AC187" s="268">
        <v>11.58</v>
      </c>
      <c r="AD187" s="268">
        <v>0.74400000000000022</v>
      </c>
      <c r="AE187" s="267"/>
      <c r="AF187" s="202"/>
      <c r="AG187" s="220"/>
      <c r="AH187" s="220"/>
      <c r="AI187" s="39"/>
      <c r="AJ187" s="39"/>
    </row>
    <row r="188" spans="2:36" ht="15">
      <c r="B188" s="202"/>
      <c r="C188" s="329" t="s">
        <v>11</v>
      </c>
      <c r="D188" s="221"/>
      <c r="E188" s="219">
        <v>240</v>
      </c>
      <c r="F188" s="222">
        <v>20.70</v>
      </c>
      <c r="G188" s="223">
        <v>246</v>
      </c>
      <c r="H188" s="222">
        <v>13.80</v>
      </c>
      <c r="I188" s="220">
        <v>1021</v>
      </c>
      <c r="J188" s="220">
        <v>38.200000000000003</v>
      </c>
      <c r="K188" s="219">
        <v>1507</v>
      </c>
      <c r="L188" s="224">
        <v>72.70</v>
      </c>
      <c r="M188" s="344">
        <v>192</v>
      </c>
      <c r="N188" s="345">
        <v>16.56</v>
      </c>
      <c r="O188" s="345">
        <v>123</v>
      </c>
      <c r="P188" s="345">
        <v>6.90</v>
      </c>
      <c r="Q188" s="345">
        <v>816.80</v>
      </c>
      <c r="R188" s="223">
        <v>30.56</v>
      </c>
      <c r="S188" s="344">
        <v>1131.8000000000002</v>
      </c>
      <c r="T188" s="346">
        <v>54.02</v>
      </c>
      <c r="U188" s="269">
        <v>0.0477292807916593</v>
      </c>
      <c r="V188" s="39"/>
      <c r="W188" s="299">
        <v>0.75102853351028542</v>
      </c>
      <c r="Y188" s="267"/>
      <c r="Z188" s="267"/>
      <c r="AA188" s="269"/>
      <c r="AB188" s="267"/>
      <c r="AC188" s="267"/>
      <c r="AD188" s="267"/>
      <c r="AE188" s="267"/>
      <c r="AF188" s="202"/>
      <c r="AG188" s="39"/>
      <c r="AH188" s="39"/>
      <c r="AI188" s="39"/>
      <c r="AJ188" s="39"/>
    </row>
    <row r="189" spans="2:36" ht="15">
      <c r="B189" s="202"/>
      <c r="C189" s="329" t="s">
        <v>12</v>
      </c>
      <c r="D189" s="221"/>
      <c r="E189" s="219">
        <v>20</v>
      </c>
      <c r="F189" s="222">
        <v>0.70</v>
      </c>
      <c r="G189" s="223">
        <v>41</v>
      </c>
      <c r="H189" s="222">
        <v>5.90</v>
      </c>
      <c r="I189" s="220">
        <v>653</v>
      </c>
      <c r="J189" s="220">
        <v>19.599999999999998</v>
      </c>
      <c r="K189" s="219">
        <v>714</v>
      </c>
      <c r="L189" s="224">
        <v>26.20</v>
      </c>
      <c r="M189" s="344">
        <v>16</v>
      </c>
      <c r="N189" s="345">
        <v>0.55999999999999994</v>
      </c>
      <c r="O189" s="345">
        <v>20.50</v>
      </c>
      <c r="P189" s="345">
        <v>2.95</v>
      </c>
      <c r="Q189" s="345">
        <v>522.40</v>
      </c>
      <c r="R189" s="223">
        <v>15.68</v>
      </c>
      <c r="S189" s="344">
        <v>558.90</v>
      </c>
      <c r="T189" s="346">
        <v>19.19</v>
      </c>
      <c r="U189" s="269">
        <v>0.034335301485059942</v>
      </c>
      <c r="V189" s="39"/>
      <c r="W189" s="299">
        <v>0.78277310924369747</v>
      </c>
      <c r="Y189" s="267"/>
      <c r="Z189" s="267"/>
      <c r="AA189" s="269"/>
      <c r="AB189" s="267"/>
      <c r="AC189" s="267"/>
      <c r="AD189" s="267"/>
      <c r="AE189" s="267"/>
      <c r="AF189" s="202"/>
      <c r="AG189" s="39"/>
      <c r="AH189" s="39"/>
      <c r="AI189" s="39"/>
      <c r="AJ189" s="39"/>
    </row>
    <row r="190" spans="2:36" ht="15">
      <c r="B190" s="202"/>
      <c r="C190" s="327" t="s">
        <v>13</v>
      </c>
      <c r="D190" s="221"/>
      <c r="E190" s="219">
        <v>71</v>
      </c>
      <c r="F190" s="222">
        <v>3.10</v>
      </c>
      <c r="G190" s="223">
        <v>95</v>
      </c>
      <c r="H190" s="222">
        <v>4.5999999999999996</v>
      </c>
      <c r="I190" s="220">
        <v>209</v>
      </c>
      <c r="J190" s="220">
        <v>9.6000000000000014</v>
      </c>
      <c r="K190" s="219">
        <v>375</v>
      </c>
      <c r="L190" s="224">
        <v>17.30</v>
      </c>
      <c r="M190" s="350">
        <v>56.80</v>
      </c>
      <c r="N190" s="351">
        <v>2.4800000000000004</v>
      </c>
      <c r="O190" s="351">
        <v>47.50</v>
      </c>
      <c r="P190" s="351">
        <v>2.2999999999999998</v>
      </c>
      <c r="Q190" s="351">
        <v>167.20000000000002</v>
      </c>
      <c r="R190" s="363">
        <v>7.6800000000000015</v>
      </c>
      <c r="S190" s="350">
        <v>271.50</v>
      </c>
      <c r="T190" s="352">
        <v>12.46</v>
      </c>
      <c r="U190" s="269">
        <v>0.045893186003683244</v>
      </c>
      <c r="V190" s="39"/>
      <c r="W190" s="299">
        <v>0.72399999999999998</v>
      </c>
      <c r="Y190" s="268">
        <v>271.50</v>
      </c>
      <c r="Z190" s="268">
        <v>12.46</v>
      </c>
      <c r="AA190" s="269"/>
      <c r="AB190" s="267"/>
      <c r="AC190" s="267"/>
      <c r="AD190" s="267"/>
      <c r="AE190" s="267"/>
      <c r="AF190" s="202"/>
      <c r="AG190" s="39"/>
      <c r="AH190" s="39"/>
      <c r="AI190" s="39"/>
      <c r="AJ190" s="39"/>
    </row>
    <row r="191" spans="2:36" ht="15">
      <c r="B191" s="202"/>
      <c r="C191" s="327" t="s">
        <v>14</v>
      </c>
      <c r="D191" s="221"/>
      <c r="E191" s="219">
        <v>25</v>
      </c>
      <c r="F191" s="222">
        <v>1.40</v>
      </c>
      <c r="G191" s="223">
        <v>36</v>
      </c>
      <c r="H191" s="222">
        <v>1.50</v>
      </c>
      <c r="I191" s="220">
        <v>370</v>
      </c>
      <c r="J191" s="220">
        <v>14.10</v>
      </c>
      <c r="K191" s="219">
        <v>431</v>
      </c>
      <c r="L191" s="224">
        <v>17</v>
      </c>
      <c r="M191" s="350">
        <v>20</v>
      </c>
      <c r="N191" s="351">
        <v>1.1199999999999999</v>
      </c>
      <c r="O191" s="351">
        <v>18</v>
      </c>
      <c r="P191" s="351">
        <v>0.75</v>
      </c>
      <c r="Q191" s="351">
        <v>296</v>
      </c>
      <c r="R191" s="363">
        <v>11.28</v>
      </c>
      <c r="S191" s="350">
        <v>334</v>
      </c>
      <c r="T191" s="352">
        <v>13.15</v>
      </c>
      <c r="U191" s="269">
        <v>0.03937125748502994</v>
      </c>
      <c r="V191" s="39"/>
      <c r="W191" s="299">
        <v>0.77494199535962882</v>
      </c>
      <c r="Y191" s="268">
        <v>334</v>
      </c>
      <c r="Z191" s="268">
        <v>13.15</v>
      </c>
      <c r="AA191" s="269"/>
      <c r="AB191" s="267"/>
      <c r="AC191" s="267"/>
      <c r="AD191" s="267"/>
      <c r="AE191" s="267"/>
      <c r="AF191" s="202"/>
      <c r="AG191" s="39"/>
      <c r="AH191" s="39"/>
      <c r="AI191" s="39"/>
      <c r="AJ191" s="39"/>
    </row>
    <row r="192" spans="2:36" ht="15">
      <c r="B192" s="202"/>
      <c r="C192" s="332" t="s">
        <v>15</v>
      </c>
      <c r="D192" s="221"/>
      <c r="E192" s="219">
        <v>17</v>
      </c>
      <c r="F192" s="222">
        <v>1.1000000000000001</v>
      </c>
      <c r="G192" s="223">
        <v>35</v>
      </c>
      <c r="H192" s="222">
        <v>2.10</v>
      </c>
      <c r="I192" s="220">
        <v>150</v>
      </c>
      <c r="J192" s="220">
        <v>6.20</v>
      </c>
      <c r="K192" s="219">
        <v>202</v>
      </c>
      <c r="L192" s="224">
        <v>9.40</v>
      </c>
      <c r="M192" s="356">
        <v>13.60</v>
      </c>
      <c r="N192" s="357">
        <v>0.88000000000000012</v>
      </c>
      <c r="O192" s="357">
        <v>17.50</v>
      </c>
      <c r="P192" s="357">
        <v>1.05</v>
      </c>
      <c r="Q192" s="357">
        <v>120</v>
      </c>
      <c r="R192" s="365">
        <v>4.9600000000000009</v>
      </c>
      <c r="S192" s="356">
        <v>151.10</v>
      </c>
      <c r="T192" s="358">
        <v>6.8900000000000006</v>
      </c>
      <c r="U192" s="269">
        <v>0.0455989410986102</v>
      </c>
      <c r="V192" s="39"/>
      <c r="W192" s="299">
        <v>0.74801980198019802</v>
      </c>
      <c r="Y192" s="268">
        <v>120.88</v>
      </c>
      <c r="Z192" s="268">
        <v>5.5120000000000005</v>
      </c>
      <c r="AA192" s="269"/>
      <c r="AB192" s="267"/>
      <c r="AC192" s="268">
        <v>30.22</v>
      </c>
      <c r="AD192" s="268">
        <v>1.3780000000000001</v>
      </c>
      <c r="AE192" s="267"/>
      <c r="AF192" s="202"/>
      <c r="AG192" s="220"/>
      <c r="AH192" s="220"/>
      <c r="AI192" s="39"/>
      <c r="AJ192" s="39"/>
    </row>
    <row r="193" spans="2:36" ht="15">
      <c r="B193" s="202"/>
      <c r="C193" s="329" t="s">
        <v>16</v>
      </c>
      <c r="D193" s="221"/>
      <c r="E193" s="219">
        <v>33</v>
      </c>
      <c r="F193" s="222">
        <v>1.40</v>
      </c>
      <c r="G193" s="223">
        <v>5</v>
      </c>
      <c r="H193" s="222">
        <v>0.20</v>
      </c>
      <c r="I193" s="220">
        <v>339</v>
      </c>
      <c r="J193" s="220">
        <v>12</v>
      </c>
      <c r="K193" s="219">
        <v>377</v>
      </c>
      <c r="L193" s="224">
        <v>13.60</v>
      </c>
      <c r="M193" s="344">
        <v>26.40</v>
      </c>
      <c r="N193" s="345">
        <v>1.1199999999999999</v>
      </c>
      <c r="O193" s="345">
        <v>2.50</v>
      </c>
      <c r="P193" s="345">
        <v>0.10</v>
      </c>
      <c r="Q193" s="345">
        <v>271.20</v>
      </c>
      <c r="R193" s="223">
        <v>9.6000000000000014</v>
      </c>
      <c r="S193" s="344">
        <v>300.09999999999997</v>
      </c>
      <c r="T193" s="346">
        <v>10.820000000000002</v>
      </c>
      <c r="U193" s="269">
        <v>0.036054648450516508</v>
      </c>
      <c r="V193" s="39"/>
      <c r="W193" s="299">
        <v>0.79602122015915111</v>
      </c>
      <c r="Y193" s="267"/>
      <c r="Z193" s="267"/>
      <c r="AA193" s="269"/>
      <c r="AB193" s="267"/>
      <c r="AC193" s="267"/>
      <c r="AD193" s="267"/>
      <c r="AE193" s="267"/>
      <c r="AF193" s="202"/>
      <c r="AG193" s="39"/>
      <c r="AH193" s="39"/>
      <c r="AI193" s="39"/>
      <c r="AJ193" s="39"/>
    </row>
    <row r="194" spans="2:36" ht="15">
      <c r="B194" s="202"/>
      <c r="C194" s="329" t="s">
        <v>17</v>
      </c>
      <c r="D194" s="221"/>
      <c r="E194" s="219">
        <v>12</v>
      </c>
      <c r="F194" s="222">
        <v>0.50</v>
      </c>
      <c r="G194" s="223">
        <v>13</v>
      </c>
      <c r="H194" s="222">
        <v>1.70</v>
      </c>
      <c r="I194" s="220">
        <v>104</v>
      </c>
      <c r="J194" s="220">
        <v>2.7999999999999989</v>
      </c>
      <c r="K194" s="219">
        <v>129</v>
      </c>
      <c r="L194" s="224">
        <v>4.9999999999999991</v>
      </c>
      <c r="M194" s="344">
        <v>9.6000000000000014</v>
      </c>
      <c r="N194" s="345">
        <v>0.40</v>
      </c>
      <c r="O194" s="345">
        <v>6.50</v>
      </c>
      <c r="P194" s="345">
        <v>0.85</v>
      </c>
      <c r="Q194" s="345">
        <v>83.20</v>
      </c>
      <c r="R194" s="223">
        <v>2.2399999999999993</v>
      </c>
      <c r="S194" s="344">
        <v>99.300000000000011</v>
      </c>
      <c r="T194" s="346">
        <v>3.4899999999999993</v>
      </c>
      <c r="U194" s="269">
        <v>0.035146022155085589</v>
      </c>
      <c r="V194" s="39"/>
      <c r="W194" s="299">
        <v>0.7697674418604652</v>
      </c>
      <c r="Y194" s="267"/>
      <c r="Z194" s="267"/>
      <c r="AA194" s="269"/>
      <c r="AB194" s="267"/>
      <c r="AC194" s="267"/>
      <c r="AD194" s="267"/>
      <c r="AE194" s="267"/>
      <c r="AF194" s="202"/>
      <c r="AG194" s="39"/>
      <c r="AH194" s="39"/>
      <c r="AI194" s="39"/>
      <c r="AJ194" s="39"/>
    </row>
    <row r="195" spans="2:36" ht="15">
      <c r="B195" s="202"/>
      <c r="C195" s="329" t="s">
        <v>18</v>
      </c>
      <c r="D195" s="221"/>
      <c r="E195" s="219">
        <v>0</v>
      </c>
      <c r="F195" s="222">
        <v>0</v>
      </c>
      <c r="G195" s="223">
        <v>0</v>
      </c>
      <c r="H195" s="222">
        <v>0</v>
      </c>
      <c r="I195" s="220">
        <v>8</v>
      </c>
      <c r="J195" s="220">
        <v>0.19999999999999996</v>
      </c>
      <c r="K195" s="219">
        <v>8</v>
      </c>
      <c r="L195" s="224">
        <v>0.19999999999999996</v>
      </c>
      <c r="M195" s="344">
        <v>0</v>
      </c>
      <c r="N195" s="345">
        <v>0</v>
      </c>
      <c r="O195" s="345">
        <v>0</v>
      </c>
      <c r="P195" s="345">
        <v>0</v>
      </c>
      <c r="Q195" s="345">
        <v>6.40</v>
      </c>
      <c r="R195" s="223">
        <v>0.15999999999999998</v>
      </c>
      <c r="S195" s="344">
        <v>6.40</v>
      </c>
      <c r="T195" s="346">
        <v>0.15999999999999998</v>
      </c>
      <c r="U195" s="269">
        <v>0.024999999999999994</v>
      </c>
      <c r="V195" s="39"/>
      <c r="W195" s="299">
        <v>0.80</v>
      </c>
      <c r="Y195" s="267"/>
      <c r="Z195" s="267"/>
      <c r="AA195" s="269"/>
      <c r="AB195" s="267"/>
      <c r="AC195" s="267"/>
      <c r="AD195" s="267"/>
      <c r="AE195" s="267"/>
      <c r="AF195" s="202"/>
      <c r="AG195" s="39"/>
      <c r="AH195" s="39"/>
      <c r="AI195" s="39"/>
      <c r="AJ195" s="39"/>
    </row>
    <row r="196" spans="2:36" ht="15">
      <c r="B196" s="202"/>
      <c r="C196" s="332" t="s">
        <v>19</v>
      </c>
      <c r="D196" s="221"/>
      <c r="E196" s="219">
        <v>3</v>
      </c>
      <c r="F196" s="222">
        <v>0.20</v>
      </c>
      <c r="G196" s="223">
        <v>16</v>
      </c>
      <c r="H196" s="222">
        <v>0.80</v>
      </c>
      <c r="I196" s="220">
        <v>85</v>
      </c>
      <c r="J196" s="220">
        <v>5.3000000000000007</v>
      </c>
      <c r="K196" s="219">
        <v>104</v>
      </c>
      <c r="L196" s="224">
        <v>6.3000000000000007</v>
      </c>
      <c r="M196" s="356">
        <v>2.4000000000000004</v>
      </c>
      <c r="N196" s="357">
        <v>0.16000000000000003</v>
      </c>
      <c r="O196" s="357">
        <v>8</v>
      </c>
      <c r="P196" s="357">
        <v>0.40</v>
      </c>
      <c r="Q196" s="357">
        <v>68</v>
      </c>
      <c r="R196" s="365">
        <v>4.2400000000000011</v>
      </c>
      <c r="S196" s="356">
        <v>78.400000000000006</v>
      </c>
      <c r="T196" s="358">
        <v>4.8000000000000007</v>
      </c>
      <c r="U196" s="269">
        <v>0.061224489795918373</v>
      </c>
      <c r="V196" s="39"/>
      <c r="W196" s="299">
        <v>0.75384615384615394</v>
      </c>
      <c r="Y196" s="268">
        <v>62.720000000000006</v>
      </c>
      <c r="Z196" s="268">
        <v>3.8400000000000007</v>
      </c>
      <c r="AA196" s="269"/>
      <c r="AB196" s="267"/>
      <c r="AC196" s="268">
        <v>15.68</v>
      </c>
      <c r="AD196" s="268">
        <v>0.96000000000000019</v>
      </c>
      <c r="AE196" s="267"/>
      <c r="AF196" s="202"/>
      <c r="AG196" s="220"/>
      <c r="AH196" s="220"/>
      <c r="AI196" s="39"/>
      <c r="AJ196" s="39"/>
    </row>
    <row r="197" spans="2:36" ht="15">
      <c r="B197" s="202"/>
      <c r="C197" s="332" t="s">
        <v>20</v>
      </c>
      <c r="D197" s="221"/>
      <c r="E197" s="219">
        <v>8</v>
      </c>
      <c r="F197" s="222">
        <v>0.50</v>
      </c>
      <c r="G197" s="223">
        <v>15</v>
      </c>
      <c r="H197" s="222">
        <v>1</v>
      </c>
      <c r="I197" s="220">
        <v>31</v>
      </c>
      <c r="J197" s="220">
        <v>1.80</v>
      </c>
      <c r="K197" s="219">
        <v>54</v>
      </c>
      <c r="L197" s="224">
        <v>3.30</v>
      </c>
      <c r="M197" s="356">
        <v>6.40</v>
      </c>
      <c r="N197" s="357">
        <v>0.40</v>
      </c>
      <c r="O197" s="357">
        <v>7.50</v>
      </c>
      <c r="P197" s="357">
        <v>0.50</v>
      </c>
      <c r="Q197" s="357">
        <v>24.80</v>
      </c>
      <c r="R197" s="365">
        <v>1.4400000000000002</v>
      </c>
      <c r="S197" s="356">
        <v>38.700000000000003</v>
      </c>
      <c r="T197" s="358">
        <v>2.3400000000000003</v>
      </c>
      <c r="U197" s="269">
        <v>0.060465116279069774</v>
      </c>
      <c r="V197" s="39"/>
      <c r="W197" s="299">
        <v>0.71666666666666667</v>
      </c>
      <c r="Y197" s="268">
        <v>30.960000000000004</v>
      </c>
      <c r="Z197" s="268">
        <v>1.8720000000000003</v>
      </c>
      <c r="AA197" s="269"/>
      <c r="AB197" s="267"/>
      <c r="AC197" s="268">
        <v>7.7400000000000011</v>
      </c>
      <c r="AD197" s="268">
        <v>0.46800000000000008</v>
      </c>
      <c r="AE197" s="267"/>
      <c r="AF197" s="202"/>
      <c r="AG197" s="220"/>
      <c r="AH197" s="220"/>
      <c r="AI197" s="39"/>
      <c r="AJ197" s="39"/>
    </row>
    <row r="198" spans="2:36" ht="15">
      <c r="B198" s="202"/>
      <c r="C198" s="332" t="s">
        <v>21</v>
      </c>
      <c r="D198" s="221"/>
      <c r="E198" s="219">
        <v>3</v>
      </c>
      <c r="F198" s="222">
        <v>0.10</v>
      </c>
      <c r="G198" s="223">
        <v>7</v>
      </c>
      <c r="H198" s="222">
        <v>0.30</v>
      </c>
      <c r="I198" s="220">
        <v>41</v>
      </c>
      <c r="J198" s="220">
        <v>1.50</v>
      </c>
      <c r="K198" s="219">
        <v>51</v>
      </c>
      <c r="L198" s="224">
        <v>1.90</v>
      </c>
      <c r="M198" s="356">
        <v>2.4000000000000004</v>
      </c>
      <c r="N198" s="357">
        <v>0.080000000000000016</v>
      </c>
      <c r="O198" s="357">
        <v>3.50</v>
      </c>
      <c r="P198" s="357">
        <v>0.15</v>
      </c>
      <c r="Q198" s="357">
        <v>32.800000000000004</v>
      </c>
      <c r="R198" s="365">
        <v>1.2000000000000002</v>
      </c>
      <c r="S198" s="356">
        <v>38.700000000000003</v>
      </c>
      <c r="T198" s="358">
        <v>1.4300000000000002</v>
      </c>
      <c r="U198" s="269">
        <v>0.036950904392764862</v>
      </c>
      <c r="V198" s="39"/>
      <c r="W198" s="299">
        <v>0.75882352941176479</v>
      </c>
      <c r="Y198" s="268">
        <v>30.960000000000004</v>
      </c>
      <c r="Z198" s="268">
        <v>1.1440000000000001</v>
      </c>
      <c r="AA198" s="269"/>
      <c r="AB198" s="267"/>
      <c r="AC198" s="268">
        <v>7.7400000000000011</v>
      </c>
      <c r="AD198" s="268">
        <v>0.28600000000000003</v>
      </c>
      <c r="AE198" s="267"/>
      <c r="AF198" s="202"/>
      <c r="AG198" s="220"/>
      <c r="AH198" s="220"/>
      <c r="AI198" s="39"/>
      <c r="AJ198" s="39"/>
    </row>
    <row r="199" spans="2:36" ht="15">
      <c r="B199" s="202"/>
      <c r="C199" s="329" t="s">
        <v>22</v>
      </c>
      <c r="D199" s="221"/>
      <c r="E199" s="219">
        <v>1</v>
      </c>
      <c r="F199" s="222">
        <v>0.10</v>
      </c>
      <c r="G199" s="223">
        <v>6</v>
      </c>
      <c r="H199" s="222">
        <v>0.50</v>
      </c>
      <c r="I199" s="220">
        <v>35</v>
      </c>
      <c r="J199" s="220">
        <v>3</v>
      </c>
      <c r="K199" s="62">
        <v>42</v>
      </c>
      <c r="L199" s="224">
        <v>3.60</v>
      </c>
      <c r="M199" s="344">
        <v>0.80</v>
      </c>
      <c r="N199" s="345">
        <v>0.080000000000000016</v>
      </c>
      <c r="O199" s="345">
        <v>3</v>
      </c>
      <c r="P199" s="345">
        <v>0.25</v>
      </c>
      <c r="Q199" s="345">
        <v>28</v>
      </c>
      <c r="R199" s="223">
        <v>2.4000000000000004</v>
      </c>
      <c r="S199" s="344">
        <v>31.80</v>
      </c>
      <c r="T199" s="346">
        <v>2.7300000000000004</v>
      </c>
      <c r="U199" s="269">
        <v>0.085849056603773594</v>
      </c>
      <c r="V199" s="39"/>
      <c r="W199" s="299">
        <v>0.75714285714285712</v>
      </c>
      <c r="Y199" s="267"/>
      <c r="Z199" s="267"/>
      <c r="AA199" s="269"/>
      <c r="AB199" s="267"/>
      <c r="AC199" s="267"/>
      <c r="AD199" s="267"/>
      <c r="AE199" s="267"/>
      <c r="AF199" s="202"/>
      <c r="AG199" s="39"/>
      <c r="AH199" s="39"/>
      <c r="AI199" s="39"/>
      <c r="AJ199" s="39"/>
    </row>
    <row r="200" spans="2:36" ht="15">
      <c r="B200" s="202"/>
      <c r="C200" s="329" t="s">
        <v>23</v>
      </c>
      <c r="D200" s="221"/>
      <c r="E200" s="219">
        <v>3</v>
      </c>
      <c r="F200" s="222">
        <v>0.10</v>
      </c>
      <c r="G200" s="223"/>
      <c r="H200" s="222"/>
      <c r="I200" s="220">
        <v>29</v>
      </c>
      <c r="J200" s="220">
        <v>1.2999999999999998</v>
      </c>
      <c r="K200" s="62">
        <v>32</v>
      </c>
      <c r="L200" s="224">
        <v>1.40</v>
      </c>
      <c r="M200" s="344">
        <v>2.4000000000000004</v>
      </c>
      <c r="N200" s="345">
        <v>0.080000000000000016</v>
      </c>
      <c r="O200" s="345">
        <v>0</v>
      </c>
      <c r="P200" s="345">
        <v>0</v>
      </c>
      <c r="Q200" s="345">
        <v>23.200000000000003</v>
      </c>
      <c r="R200" s="223">
        <v>1.0399999999999998</v>
      </c>
      <c r="S200" s="344">
        <v>25.60</v>
      </c>
      <c r="T200" s="346">
        <v>1.1199999999999999</v>
      </c>
      <c r="U200" s="269">
        <v>0.04374999999999999</v>
      </c>
      <c r="V200" s="39"/>
      <c r="W200" s="299">
        <v>0.80</v>
      </c>
      <c r="Y200" s="267"/>
      <c r="Z200" s="267"/>
      <c r="AA200" s="269"/>
      <c r="AB200" s="267"/>
      <c r="AC200" s="267"/>
      <c r="AD200" s="267"/>
      <c r="AE200" s="267"/>
      <c r="AF200" s="202"/>
      <c r="AG200" s="39"/>
      <c r="AH200" s="39"/>
      <c r="AI200" s="39"/>
      <c r="AJ200" s="39"/>
    </row>
    <row r="201" spans="2:36" ht="15">
      <c r="B201" s="202"/>
      <c r="C201" s="329" t="s">
        <v>24</v>
      </c>
      <c r="D201" s="221"/>
      <c r="E201" s="219"/>
      <c r="F201" s="222"/>
      <c r="G201" s="223"/>
      <c r="H201" s="222"/>
      <c r="I201" s="220">
        <v>2</v>
      </c>
      <c r="J201" s="220">
        <v>0.10</v>
      </c>
      <c r="K201" s="62">
        <v>2</v>
      </c>
      <c r="L201" s="224">
        <v>0.10</v>
      </c>
      <c r="M201" s="344">
        <v>0</v>
      </c>
      <c r="N201" s="345">
        <v>0</v>
      </c>
      <c r="O201" s="345">
        <v>0</v>
      </c>
      <c r="P201" s="345">
        <v>0</v>
      </c>
      <c r="Q201" s="345">
        <v>1.60</v>
      </c>
      <c r="R201" s="223">
        <v>0.080000000000000016</v>
      </c>
      <c r="S201" s="344">
        <v>1.60</v>
      </c>
      <c r="T201" s="346">
        <v>0.080000000000000016</v>
      </c>
      <c r="U201" s="269">
        <v>0.05000000000000001</v>
      </c>
      <c r="V201" s="39"/>
      <c r="W201" s="299">
        <v>0.80</v>
      </c>
      <c r="Y201" s="267"/>
      <c r="Z201" s="267"/>
      <c r="AA201" s="269"/>
      <c r="AB201" s="267"/>
      <c r="AC201" s="267"/>
      <c r="AD201" s="267"/>
      <c r="AE201" s="267"/>
      <c r="AF201" s="202"/>
      <c r="AG201" s="39"/>
      <c r="AH201" s="39"/>
      <c r="AI201" s="39"/>
      <c r="AJ201" s="39"/>
    </row>
    <row r="202" spans="2:36" ht="15">
      <c r="B202" s="202"/>
      <c r="C202" s="332" t="s">
        <v>25</v>
      </c>
      <c r="D202" s="221"/>
      <c r="E202" s="219">
        <v>63</v>
      </c>
      <c r="F202" s="222">
        <v>1.20</v>
      </c>
      <c r="G202" s="223">
        <v>44</v>
      </c>
      <c r="H202" s="222">
        <v>1.80</v>
      </c>
      <c r="I202" s="220">
        <v>383</v>
      </c>
      <c r="J202" s="220">
        <v>9</v>
      </c>
      <c r="K202" s="62">
        <v>490</v>
      </c>
      <c r="L202" s="224">
        <v>12</v>
      </c>
      <c r="M202" s="356">
        <v>50.400000000000006</v>
      </c>
      <c r="N202" s="357">
        <v>0.96</v>
      </c>
      <c r="O202" s="357">
        <v>22</v>
      </c>
      <c r="P202" s="357">
        <v>0.90</v>
      </c>
      <c r="Q202" s="357">
        <v>306.40000000000003</v>
      </c>
      <c r="R202" s="365">
        <v>7.20</v>
      </c>
      <c r="S202" s="356">
        <v>378.80000000000007</v>
      </c>
      <c r="T202" s="358">
        <v>9.06</v>
      </c>
      <c r="U202" s="269">
        <v>0.023917634635691656</v>
      </c>
      <c r="V202" s="39"/>
      <c r="W202" s="299">
        <v>0.77306122448979608</v>
      </c>
      <c r="Y202" s="268">
        <v>303.04000000000008</v>
      </c>
      <c r="Z202" s="268">
        <v>7.2480000000000011</v>
      </c>
      <c r="AA202" s="269"/>
      <c r="AB202" s="267"/>
      <c r="AC202" s="268">
        <v>75.760000000000019</v>
      </c>
      <c r="AD202" s="268">
        <v>1.8120000000000003</v>
      </c>
      <c r="AE202" s="267"/>
      <c r="AF202" s="202"/>
      <c r="AG202" s="220"/>
      <c r="AH202" s="220"/>
      <c r="AI202" s="39"/>
      <c r="AJ202" s="39"/>
    </row>
    <row r="203" spans="2:36" ht="15">
      <c r="B203" s="202"/>
      <c r="C203" s="332" t="s">
        <v>26</v>
      </c>
      <c r="D203" s="221"/>
      <c r="E203" s="219">
        <v>10</v>
      </c>
      <c r="F203" s="222">
        <v>0.50</v>
      </c>
      <c r="G203" s="223">
        <v>169</v>
      </c>
      <c r="H203" s="222">
        <v>14</v>
      </c>
      <c r="I203" s="220">
        <v>58</v>
      </c>
      <c r="J203" s="220">
        <v>2.80</v>
      </c>
      <c r="K203" s="62">
        <v>237</v>
      </c>
      <c r="L203" s="224">
        <v>17.30</v>
      </c>
      <c r="M203" s="356">
        <v>8</v>
      </c>
      <c r="N203" s="357">
        <v>0.40</v>
      </c>
      <c r="O203" s="357">
        <v>84.50</v>
      </c>
      <c r="P203" s="357">
        <v>7</v>
      </c>
      <c r="Q203" s="357">
        <v>46.400000000000006</v>
      </c>
      <c r="R203" s="365">
        <v>2.2399999999999998</v>
      </c>
      <c r="S203" s="356">
        <v>138.90</v>
      </c>
      <c r="T203" s="358">
        <v>9.64</v>
      </c>
      <c r="U203" s="269">
        <v>0.069402447804175663</v>
      </c>
      <c r="V203" s="39"/>
      <c r="W203" s="299">
        <v>0.58607594936708862</v>
      </c>
      <c r="Y203" s="268">
        <v>111.12</v>
      </c>
      <c r="Z203" s="268">
        <v>7.7120000000000006</v>
      </c>
      <c r="AA203" s="269"/>
      <c r="AB203" s="267"/>
      <c r="AC203" s="268">
        <v>27.78</v>
      </c>
      <c r="AD203" s="268">
        <v>1.9280000000000002</v>
      </c>
      <c r="AE203" s="267"/>
      <c r="AF203" s="202"/>
      <c r="AG203" s="220"/>
      <c r="AH203" s="220"/>
      <c r="AI203" s="39"/>
      <c r="AJ203" s="39"/>
    </row>
    <row r="204" spans="2:36" ht="15">
      <c r="B204" s="202"/>
      <c r="C204" s="332" t="s">
        <v>27</v>
      </c>
      <c r="D204" s="221"/>
      <c r="E204" s="219">
        <v>32</v>
      </c>
      <c r="F204" s="222">
        <v>1.60</v>
      </c>
      <c r="G204" s="223">
        <v>32</v>
      </c>
      <c r="H204" s="222">
        <v>2</v>
      </c>
      <c r="I204" s="220">
        <v>243</v>
      </c>
      <c r="J204" s="220">
        <v>11.50</v>
      </c>
      <c r="K204" s="62">
        <v>307</v>
      </c>
      <c r="L204" s="224">
        <v>15.10</v>
      </c>
      <c r="M204" s="356">
        <v>25.60</v>
      </c>
      <c r="N204" s="357">
        <v>1.2800000000000003</v>
      </c>
      <c r="O204" s="357">
        <v>16</v>
      </c>
      <c r="P204" s="357">
        <v>1</v>
      </c>
      <c r="Q204" s="357">
        <v>194.40</v>
      </c>
      <c r="R204" s="365">
        <v>9.2000000000000011</v>
      </c>
      <c r="S204" s="356">
        <v>236</v>
      </c>
      <c r="T204" s="358">
        <v>11.48</v>
      </c>
      <c r="U204" s="269">
        <v>0.048644067796610173</v>
      </c>
      <c r="V204" s="39"/>
      <c r="W204" s="299">
        <v>0.76872964169381108</v>
      </c>
      <c r="Y204" s="268">
        <v>188.80</v>
      </c>
      <c r="Z204" s="268">
        <v>9.1840000000000011</v>
      </c>
      <c r="AA204" s="269"/>
      <c r="AB204" s="267"/>
      <c r="AC204" s="268">
        <v>47.20</v>
      </c>
      <c r="AD204" s="268">
        <v>2.2960000000000003</v>
      </c>
      <c r="AE204" s="267"/>
      <c r="AF204" s="202"/>
      <c r="AG204" s="220"/>
      <c r="AH204" s="220"/>
      <c r="AI204" s="39"/>
      <c r="AJ204" s="39"/>
    </row>
    <row r="205" spans="2:36" ht="15.75" thickBot="1">
      <c r="B205" s="202"/>
      <c r="C205" s="333" t="s">
        <v>28</v>
      </c>
      <c r="D205" s="406"/>
      <c r="E205" s="400">
        <v>0</v>
      </c>
      <c r="F205" s="401">
        <v>0</v>
      </c>
      <c r="G205" s="366">
        <v>0</v>
      </c>
      <c r="H205" s="401">
        <v>0</v>
      </c>
      <c r="I205" s="402">
        <v>2</v>
      </c>
      <c r="J205" s="402">
        <v>0</v>
      </c>
      <c r="K205" s="65">
        <v>2</v>
      </c>
      <c r="L205" s="404">
        <v>0</v>
      </c>
      <c r="M205" s="359">
        <v>0</v>
      </c>
      <c r="N205" s="360">
        <v>0</v>
      </c>
      <c r="O205" s="360">
        <v>0</v>
      </c>
      <c r="P205" s="360">
        <v>0</v>
      </c>
      <c r="Q205" s="360">
        <v>1.60</v>
      </c>
      <c r="R205" s="366">
        <v>0</v>
      </c>
      <c r="S205" s="359">
        <v>1.60</v>
      </c>
      <c r="T205" s="361">
        <v>0</v>
      </c>
      <c r="U205" s="407">
        <v>0</v>
      </c>
      <c r="V205" s="39"/>
      <c r="W205" s="299">
        <v>0.80</v>
      </c>
      <c r="Y205" s="267"/>
      <c r="Z205" s="267"/>
      <c r="AA205" s="267"/>
      <c r="AB205" s="267"/>
      <c r="AC205" s="267"/>
      <c r="AD205" s="267"/>
      <c r="AE205" s="267"/>
      <c r="AF205" s="202"/>
      <c r="AG205" s="220"/>
      <c r="AH205" s="220"/>
      <c r="AI205" s="39"/>
      <c r="AJ205" s="39"/>
    </row>
    <row r="206" spans="2:36" ht="15.75" thickBot="1">
      <c r="B206" s="202"/>
      <c r="C206" s="398" t="s">
        <v>37</v>
      </c>
      <c r="D206" s="399"/>
      <c r="E206" s="400">
        <v>1209</v>
      </c>
      <c r="F206" s="401">
        <v>79.59999999999998</v>
      </c>
      <c r="G206" s="366">
        <v>1276</v>
      </c>
      <c r="H206" s="401">
        <v>85.30</v>
      </c>
      <c r="I206" s="402">
        <v>7136</v>
      </c>
      <c r="J206" s="403">
        <v>284.30000000000007</v>
      </c>
      <c r="K206" s="400">
        <v>9621</v>
      </c>
      <c r="L206" s="404">
        <v>449.20000000000005</v>
      </c>
      <c r="M206" s="65">
        <v>967.19999999999982</v>
      </c>
      <c r="N206" s="335">
        <v>63.68</v>
      </c>
      <c r="O206" s="66">
        <v>638</v>
      </c>
      <c r="P206" s="335">
        <v>42.65</v>
      </c>
      <c r="Q206" s="16">
        <v>5708.7999999999993</v>
      </c>
      <c r="R206" s="336">
        <v>227.44000000000003</v>
      </c>
      <c r="S206" s="337">
        <v>7314.0000000000009</v>
      </c>
      <c r="T206" s="338">
        <v>333.77</v>
      </c>
      <c r="U206" s="405">
        <v>0.045634399781241446</v>
      </c>
      <c r="Y206" s="339">
        <v>2371.9400000000005</v>
      </c>
      <c r="Z206" s="340">
        <v>117.26400000000002</v>
      </c>
      <c r="AA206" s="270">
        <v>0.049438012765921566</v>
      </c>
      <c r="AB206" s="267"/>
      <c r="AC206" s="339">
        <v>467.72000000000008</v>
      </c>
      <c r="AD206" s="339">
        <v>23.248000000000005</v>
      </c>
      <c r="AE206" s="270">
        <v>0.049704951680492604</v>
      </c>
      <c r="AF206" s="202"/>
      <c r="AG206" s="220"/>
      <c r="AH206" s="220"/>
      <c r="AI206" s="39"/>
      <c r="AJ206" s="39"/>
    </row>
    <row r="207" spans="3:36" ht="15">
      <c r="C207" s="54"/>
      <c r="D207" s="8"/>
      <c r="E207" s="8"/>
      <c r="F207" s="99"/>
      <c r="G207" s="8"/>
      <c r="H207" s="99"/>
      <c r="I207" s="8"/>
      <c r="J207" s="19"/>
      <c r="K207" s="8"/>
      <c r="L207" s="19"/>
      <c r="M207" s="8"/>
      <c r="N207" s="99"/>
      <c r="O207" s="100"/>
      <c r="P207" s="99"/>
      <c r="Q207" s="8"/>
      <c r="R207" s="8"/>
      <c r="S207" s="18"/>
      <c r="T207" s="19"/>
      <c r="U207" s="269"/>
      <c r="AF207" s="202"/>
      <c r="AG207" s="220"/>
      <c r="AH207" s="220"/>
      <c r="AI207" s="39"/>
      <c r="AJ207" s="39"/>
    </row>
    <row r="208" spans="3:36" ht="15">
      <c r="C208" s="101" t="s">
        <v>52</v>
      </c>
      <c r="D208" s="208"/>
      <c r="E208" s="69"/>
      <c r="F208" s="102"/>
      <c r="G208" s="69"/>
      <c r="H208" s="102"/>
      <c r="I208" s="69"/>
      <c r="J208" s="70"/>
      <c r="K208" s="69"/>
      <c r="L208" s="70"/>
      <c r="M208" s="69"/>
      <c r="N208" s="102"/>
      <c r="O208" s="103"/>
      <c r="P208" s="102"/>
      <c r="Q208" s="69"/>
      <c r="R208" s="70"/>
      <c r="S208" s="68"/>
      <c r="T208" s="70"/>
      <c r="U208" s="269"/>
      <c r="V208" s="104" t="s">
        <v>56</v>
      </c>
      <c r="AG208" s="220"/>
      <c r="AH208" s="220"/>
      <c r="AI208" s="39"/>
      <c r="AJ208" s="39"/>
    </row>
    <row r="209" spans="3:36" ht="15">
      <c r="C209" s="54" t="s">
        <v>58</v>
      </c>
      <c r="D209" s="8"/>
      <c r="E209" s="9">
        <v>23</v>
      </c>
      <c r="F209" s="64">
        <v>4.9000000000000004</v>
      </c>
      <c r="G209" s="9">
        <v>48</v>
      </c>
      <c r="H209" s="64">
        <v>13.50</v>
      </c>
      <c r="I209" s="9">
        <v>115</v>
      </c>
      <c r="J209" s="36">
        <v>35.90</v>
      </c>
      <c r="K209" s="9">
        <v>186</v>
      </c>
      <c r="L209" s="36">
        <v>54.30</v>
      </c>
      <c r="M209" s="93">
        <v>18.400000000000002</v>
      </c>
      <c r="N209" s="105">
        <v>3.9200000000000004</v>
      </c>
      <c r="O209" s="92">
        <v>38.400000000000006</v>
      </c>
      <c r="P209" s="105">
        <v>10.80</v>
      </c>
      <c r="Q209" s="93">
        <v>92</v>
      </c>
      <c r="R209" s="106">
        <v>28.72</v>
      </c>
      <c r="S209" s="94">
        <v>148.80000000000001</v>
      </c>
      <c r="T209" s="36">
        <v>43.44</v>
      </c>
      <c r="U209" s="269">
        <v>0.29193548387096768</v>
      </c>
      <c r="V209" s="81">
        <v>0.80</v>
      </c>
      <c r="AG209" s="220"/>
      <c r="AH209" s="220"/>
      <c r="AI209" s="39"/>
      <c r="AJ209" s="39"/>
    </row>
    <row r="210" spans="2:36" ht="15">
      <c r="B210" s="162"/>
      <c r="C210" s="54" t="s">
        <v>29</v>
      </c>
      <c r="D210" s="8"/>
      <c r="E210" s="9">
        <v>1</v>
      </c>
      <c r="F210" s="64">
        <v>0.10</v>
      </c>
      <c r="G210" s="9">
        <v>1</v>
      </c>
      <c r="H210" s="64">
        <v>0.10</v>
      </c>
      <c r="I210" s="9">
        <v>678</v>
      </c>
      <c r="J210" s="36">
        <v>54.80</v>
      </c>
      <c r="K210" s="9">
        <v>680</v>
      </c>
      <c r="L210" s="36">
        <v>55</v>
      </c>
      <c r="M210" s="9">
        <v>1</v>
      </c>
      <c r="N210" s="64">
        <v>0.10</v>
      </c>
      <c r="O210" s="63">
        <v>1</v>
      </c>
      <c r="P210" s="64">
        <v>0.10</v>
      </c>
      <c r="Q210" s="9">
        <v>678</v>
      </c>
      <c r="R210" s="17">
        <v>54.80</v>
      </c>
      <c r="S210" s="94">
        <v>680</v>
      </c>
      <c r="T210" s="36">
        <v>55</v>
      </c>
      <c r="U210" s="269">
        <v>0.080882352941176475</v>
      </c>
      <c r="AG210" s="220"/>
      <c r="AH210" s="220"/>
      <c r="AI210" s="39"/>
      <c r="AJ210" s="39"/>
    </row>
    <row r="211" spans="2:36" ht="15.75" thickBot="1">
      <c r="B211" s="162"/>
      <c r="C211" s="54" t="s">
        <v>30</v>
      </c>
      <c r="D211" s="8"/>
      <c r="E211" s="9">
        <v>0</v>
      </c>
      <c r="F211" s="64">
        <v>0</v>
      </c>
      <c r="G211" s="9">
        <v>0</v>
      </c>
      <c r="H211" s="64">
        <v>0</v>
      </c>
      <c r="I211" s="9">
        <v>49</v>
      </c>
      <c r="J211" s="36">
        <v>0.24</v>
      </c>
      <c r="K211" s="93">
        <v>251.77964060330638</v>
      </c>
      <c r="L211" s="108">
        <v>1.2332064029549699</v>
      </c>
      <c r="M211" s="9">
        <v>0</v>
      </c>
      <c r="N211" s="64">
        <v>0</v>
      </c>
      <c r="O211" s="63">
        <v>0</v>
      </c>
      <c r="P211" s="64">
        <v>0</v>
      </c>
      <c r="Q211" s="9">
        <v>49</v>
      </c>
      <c r="R211" s="17">
        <v>0.24</v>
      </c>
      <c r="S211" s="94">
        <v>49</v>
      </c>
      <c r="T211" s="36">
        <v>0.24</v>
      </c>
      <c r="U211" s="269">
        <v>0.0048979591836734691</v>
      </c>
      <c r="AG211" s="220"/>
      <c r="AH211" s="220"/>
      <c r="AI211" s="39"/>
      <c r="AJ211" s="39"/>
    </row>
    <row r="212" spans="2:36" ht="15.75" thickBot="1">
      <c r="B212" s="202"/>
      <c r="C212" s="170" t="s">
        <v>34</v>
      </c>
      <c r="D212" s="209"/>
      <c r="E212" s="176">
        <v>1233</v>
      </c>
      <c r="F212" s="179">
        <v>84.59999999999998</v>
      </c>
      <c r="G212" s="176">
        <v>1325</v>
      </c>
      <c r="H212" s="179">
        <v>98.90</v>
      </c>
      <c r="I212" s="176">
        <v>7978</v>
      </c>
      <c r="J212" s="176">
        <v>375.24000000000007</v>
      </c>
      <c r="K212" s="177">
        <v>10738.779640603307</v>
      </c>
      <c r="L212" s="178">
        <v>559.73320640295492</v>
      </c>
      <c r="M212" s="176">
        <v>986.5999999999998</v>
      </c>
      <c r="N212" s="179">
        <v>67.699999999999989</v>
      </c>
      <c r="O212" s="180">
        <v>677.40</v>
      </c>
      <c r="P212" s="179">
        <v>53.55</v>
      </c>
      <c r="Q212" s="176">
        <v>6527.7999999999993</v>
      </c>
      <c r="R212" s="176">
        <v>311.20000000000005</v>
      </c>
      <c r="S212" s="174">
        <v>8191.8000000000011</v>
      </c>
      <c r="T212" s="175">
        <v>432.45</v>
      </c>
      <c r="U212" s="295">
        <v>0.052790595473522293</v>
      </c>
      <c r="AG212" s="220"/>
      <c r="AH212" s="220"/>
      <c r="AI212" s="39"/>
      <c r="AJ212" s="39"/>
    </row>
    <row r="213" spans="3:36" ht="15.75" thickTop="1">
      <c r="C213" s="181" t="s">
        <v>181</v>
      </c>
      <c r="D213" s="210"/>
      <c r="E213" s="182">
        <v>7</v>
      </c>
      <c r="F213" s="183">
        <v>0.20</v>
      </c>
      <c r="G213" s="182">
        <v>2</v>
      </c>
      <c r="H213" s="183">
        <v>0.10</v>
      </c>
      <c r="I213" s="182">
        <v>302</v>
      </c>
      <c r="J213" s="184">
        <v>8.43</v>
      </c>
      <c r="K213" s="182">
        <v>311</v>
      </c>
      <c r="L213" s="184">
        <v>8.7299999999999986</v>
      </c>
      <c r="M213" s="185">
        <v>5.60</v>
      </c>
      <c r="N213" s="186">
        <v>0.16000000000000003</v>
      </c>
      <c r="O213" s="187">
        <v>1.60</v>
      </c>
      <c r="P213" s="186">
        <v>0.080000000000000016</v>
      </c>
      <c r="Q213" s="185">
        <v>241.60000000000002</v>
      </c>
      <c r="R213" s="185">
        <v>6.7439999999999998</v>
      </c>
      <c r="S213" s="188">
        <v>248.80</v>
      </c>
      <c r="T213" s="189">
        <v>6.984</v>
      </c>
      <c r="U213" s="296">
        <v>0.028070739549839227</v>
      </c>
      <c r="V213" s="81">
        <v>0.80</v>
      </c>
      <c r="AG213" s="396"/>
      <c r="AH213" s="396"/>
      <c r="AI213" s="39"/>
      <c r="AJ213" s="39"/>
    </row>
    <row r="214" spans="3:36" ht="15">
      <c r="C214" s="1" t="s">
        <v>347</v>
      </c>
      <c r="AG214" s="220"/>
      <c r="AH214" s="220"/>
      <c r="AI214" s="218"/>
      <c r="AJ214" s="39"/>
    </row>
    <row r="215" spans="33:36" ht="15">
      <c r="AG215" s="39"/>
      <c r="AH215" s="39"/>
      <c r="AI215" s="39"/>
      <c r="AJ215" s="39"/>
    </row>
    <row r="217" ht="15">
      <c r="C217" s="35" t="s">
        <v>229</v>
      </c>
    </row>
    <row r="218" spans="3:21" ht="15">
      <c r="C218" s="1" t="s">
        <v>348</v>
      </c>
      <c r="U218" s="1" t="s">
        <v>350</v>
      </c>
    </row>
    <row r="219" ht="15">
      <c r="U219" s="1" t="s">
        <v>221</v>
      </c>
    </row>
    <row r="220" spans="3:21" ht="15">
      <c r="C220" s="318" t="s">
        <v>223</v>
      </c>
      <c r="U220" s="316">
        <v>0.20</v>
      </c>
    </row>
    <row r="221" spans="3:15" ht="15">
      <c r="C221" s="319" t="s">
        <v>222</v>
      </c>
      <c r="I221" s="35" t="s">
        <v>287</v>
      </c>
      <c r="J221" s="51"/>
      <c r="K221" s="51"/>
      <c r="L221" s="51"/>
      <c r="M221" s="51"/>
      <c r="N221" s="51"/>
      <c r="O221" s="51"/>
    </row>
    <row r="222" spans="3:9" ht="15">
      <c r="C222" s="320" t="s">
        <v>224</v>
      </c>
      <c r="I222" s="1" t="s">
        <v>351</v>
      </c>
    </row>
    <row r="223" spans="3:22" ht="29.45" customHeight="1">
      <c r="C223" s="19"/>
      <c r="D223" s="538" t="s">
        <v>226</v>
      </c>
      <c r="E223" s="539"/>
      <c r="F223" s="537" t="s">
        <v>227</v>
      </c>
      <c r="G223" s="537"/>
      <c r="O223" s="323">
        <v>2022</v>
      </c>
      <c r="P223" s="323">
        <v>2030</v>
      </c>
      <c r="Q223" s="10"/>
      <c r="R223" s="536" t="s">
        <v>288</v>
      </c>
      <c r="S223" s="536"/>
      <c r="U223" s="323">
        <v>2022</v>
      </c>
      <c r="V223" s="323">
        <v>2030</v>
      </c>
    </row>
    <row r="224" spans="1:22" s="10" customFormat="1" ht="30">
      <c r="A224" s="288"/>
      <c r="C224" s="283" t="s">
        <v>174</v>
      </c>
      <c r="D224" s="301" t="s">
        <v>175</v>
      </c>
      <c r="E224" s="301" t="s">
        <v>176</v>
      </c>
      <c r="F224" s="84" t="s">
        <v>31</v>
      </c>
      <c r="G224" s="324" t="s">
        <v>35</v>
      </c>
      <c r="I224" s="10" t="s">
        <v>53</v>
      </c>
      <c r="O224" s="10" t="s">
        <v>113</v>
      </c>
      <c r="P224" s="10" t="s">
        <v>113</v>
      </c>
      <c r="R224" s="10" t="s">
        <v>113</v>
      </c>
      <c r="S224" s="10" t="s">
        <v>225</v>
      </c>
      <c r="U224" s="10" t="s">
        <v>233</v>
      </c>
      <c r="V224" s="10" t="s">
        <v>233</v>
      </c>
    </row>
    <row r="225" spans="3:22" ht="15">
      <c r="C225" s="328" t="s">
        <v>5</v>
      </c>
      <c r="D225" s="290">
        <v>46</v>
      </c>
      <c r="E225" s="290">
        <v>2.2000000000000002</v>
      </c>
      <c r="F225" s="219">
        <v>568</v>
      </c>
      <c r="G225" s="224">
        <v>31.40</v>
      </c>
      <c r="I225" s="1" t="s">
        <v>6</v>
      </c>
      <c r="O225" s="145">
        <v>0</v>
      </c>
      <c r="P225" s="145">
        <v>2000</v>
      </c>
      <c r="Q225" s="17"/>
      <c r="R225" s="17">
        <v>0</v>
      </c>
      <c r="S225" s="17">
        <v>0</v>
      </c>
      <c r="U225" s="145">
        <v>0</v>
      </c>
      <c r="V225" s="145">
        <v>0</v>
      </c>
    </row>
    <row r="226" spans="3:22" ht="15">
      <c r="C226" s="329" t="s">
        <v>6</v>
      </c>
      <c r="D226" s="39"/>
      <c r="E226" s="39"/>
      <c r="F226" s="219">
        <v>53</v>
      </c>
      <c r="G226" s="224">
        <v>1.50</v>
      </c>
      <c r="I226" s="1" t="s">
        <v>314</v>
      </c>
      <c r="O226" s="145">
        <v>500</v>
      </c>
      <c r="P226" s="145">
        <v>1649</v>
      </c>
      <c r="Q226" s="17"/>
      <c r="R226" s="17">
        <v>7</v>
      </c>
      <c r="S226" s="17">
        <v>0.20</v>
      </c>
      <c r="U226" s="268">
        <v>493</v>
      </c>
      <c r="V226" s="268">
        <v>1642</v>
      </c>
    </row>
    <row r="227" spans="3:22" ht="15">
      <c r="C227" s="330" t="s">
        <v>177</v>
      </c>
      <c r="D227" s="38">
        <v>7</v>
      </c>
      <c r="E227" s="38">
        <v>0.20</v>
      </c>
      <c r="F227" s="226">
        <v>1164</v>
      </c>
      <c r="G227" s="229">
        <v>31.40</v>
      </c>
      <c r="I227" s="1" t="s">
        <v>8</v>
      </c>
      <c r="O227" s="145">
        <v>800</v>
      </c>
      <c r="P227" s="145">
        <v>821</v>
      </c>
      <c r="Q227" s="17"/>
      <c r="R227" s="145">
        <v>800</v>
      </c>
      <c r="S227" s="17">
        <v>18.400000000000002</v>
      </c>
      <c r="U227" s="268">
        <v>0</v>
      </c>
      <c r="V227" s="268">
        <v>21</v>
      </c>
    </row>
    <row r="228" spans="3:22" ht="15">
      <c r="C228" s="327" t="s">
        <v>7</v>
      </c>
      <c r="D228" s="320">
        <v>15</v>
      </c>
      <c r="E228" s="320">
        <v>0.80</v>
      </c>
      <c r="F228" s="219">
        <v>285</v>
      </c>
      <c r="G228" s="224">
        <v>16.10</v>
      </c>
      <c r="I228" s="1" t="s">
        <v>191</v>
      </c>
      <c r="O228" s="145">
        <v>1000</v>
      </c>
      <c r="P228" s="145">
        <v>2025</v>
      </c>
      <c r="Q228" s="17"/>
      <c r="R228" s="17">
        <v>140.60000000000002</v>
      </c>
      <c r="S228" s="17">
        <v>5.4200000000000008</v>
      </c>
      <c r="U228" s="268">
        <v>859.40</v>
      </c>
      <c r="V228" s="268">
        <v>1884.40</v>
      </c>
    </row>
    <row r="229" spans="3:22" ht="15">
      <c r="C229" s="331" t="s">
        <v>8</v>
      </c>
      <c r="D229" s="321">
        <v>520</v>
      </c>
      <c r="E229" s="321">
        <v>23</v>
      </c>
      <c r="F229" s="219">
        <v>1016</v>
      </c>
      <c r="G229" s="224">
        <v>45.10</v>
      </c>
      <c r="I229" s="1" t="s">
        <v>193</v>
      </c>
      <c r="O229" s="145">
        <v>250</v>
      </c>
      <c r="P229" s="145">
        <v>675</v>
      </c>
      <c r="Q229" s="17"/>
      <c r="R229" s="258">
        <v>126.40</v>
      </c>
      <c r="S229" s="258">
        <v>5.3800000000000008</v>
      </c>
      <c r="U229" s="268">
        <v>123.60</v>
      </c>
      <c r="V229" s="268">
        <v>548.60</v>
      </c>
    </row>
    <row r="230" spans="3:22" ht="15">
      <c r="C230" s="332" t="s">
        <v>9</v>
      </c>
      <c r="D230" s="319">
        <v>53</v>
      </c>
      <c r="E230" s="319">
        <v>2.40</v>
      </c>
      <c r="F230" s="219">
        <v>888</v>
      </c>
      <c r="G230" s="224">
        <v>46.60</v>
      </c>
      <c r="I230" s="1" t="s">
        <v>11</v>
      </c>
      <c r="O230" s="145">
        <v>250</v>
      </c>
      <c r="P230" s="145">
        <v>1325</v>
      </c>
      <c r="Q230" s="17"/>
      <c r="R230" s="17">
        <v>39</v>
      </c>
      <c r="S230" s="17">
        <v>1.30</v>
      </c>
      <c r="U230" s="268">
        <v>211</v>
      </c>
      <c r="V230" s="268">
        <v>1286</v>
      </c>
    </row>
    <row r="231" spans="3:22" ht="15">
      <c r="C231" s="332" t="s">
        <v>10</v>
      </c>
      <c r="D231" s="319">
        <v>1</v>
      </c>
      <c r="E231" s="319">
        <v>0</v>
      </c>
      <c r="F231" s="219">
        <v>41</v>
      </c>
      <c r="G231" s="224">
        <v>1.80</v>
      </c>
      <c r="I231" s="1" t="s">
        <v>17</v>
      </c>
      <c r="O231" s="265">
        <v>600</v>
      </c>
      <c r="P231" s="145">
        <v>1139</v>
      </c>
      <c r="Q231" s="17"/>
      <c r="R231" s="17">
        <v>591</v>
      </c>
      <c r="S231" s="17">
        <v>13.90</v>
      </c>
      <c r="U231" s="268">
        <v>9</v>
      </c>
      <c r="V231" s="268">
        <v>548</v>
      </c>
    </row>
    <row r="232" spans="3:22" ht="15">
      <c r="C232" s="329" t="s">
        <v>11</v>
      </c>
      <c r="D232" s="39">
        <v>39</v>
      </c>
      <c r="E232" s="39">
        <v>1.30</v>
      </c>
      <c r="F232" s="219">
        <v>1060</v>
      </c>
      <c r="G232" s="224">
        <v>39.50</v>
      </c>
      <c r="I232" s="1" t="s">
        <v>16</v>
      </c>
      <c r="O232" s="145">
        <v>300</v>
      </c>
      <c r="P232" s="145">
        <v>414</v>
      </c>
      <c r="Q232" s="17"/>
      <c r="R232" s="17">
        <v>218</v>
      </c>
      <c r="S232" s="17">
        <v>7.70</v>
      </c>
      <c r="U232" s="268">
        <v>82</v>
      </c>
      <c r="V232" s="268">
        <v>196</v>
      </c>
    </row>
    <row r="233" spans="3:22" ht="15">
      <c r="C233" s="329" t="s">
        <v>12</v>
      </c>
      <c r="D233" s="39">
        <v>54</v>
      </c>
      <c r="E233" s="39">
        <v>1.80</v>
      </c>
      <c r="F233" s="219">
        <v>707</v>
      </c>
      <c r="G233" s="224">
        <v>21.40</v>
      </c>
      <c r="I233" s="1" t="s">
        <v>5</v>
      </c>
      <c r="O233" s="262">
        <v>46</v>
      </c>
      <c r="P233" s="262">
        <v>765</v>
      </c>
      <c r="Q233" s="17"/>
      <c r="R233" s="17">
        <v>46</v>
      </c>
      <c r="S233" s="17">
        <v>2.2000000000000002</v>
      </c>
      <c r="U233" s="268">
        <v>0</v>
      </c>
      <c r="V233" s="268">
        <v>719</v>
      </c>
    </row>
    <row r="234" spans="3:22" ht="15">
      <c r="C234" s="327" t="s">
        <v>13</v>
      </c>
      <c r="D234" s="320">
        <v>14</v>
      </c>
      <c r="E234" s="320">
        <v>0.70</v>
      </c>
      <c r="F234" s="219">
        <v>223</v>
      </c>
      <c r="G234" s="224">
        <v>10.30</v>
      </c>
      <c r="I234" s="1" t="s">
        <v>12</v>
      </c>
      <c r="O234" s="262">
        <v>54</v>
      </c>
      <c r="P234" s="262">
        <v>863</v>
      </c>
      <c r="Q234" s="17"/>
      <c r="R234" s="17">
        <v>54</v>
      </c>
      <c r="S234" s="17">
        <v>1.80</v>
      </c>
      <c r="U234" s="268">
        <v>0</v>
      </c>
      <c r="V234" s="268">
        <v>809</v>
      </c>
    </row>
    <row r="235" spans="3:22" ht="15">
      <c r="C235" s="327" t="s">
        <v>14</v>
      </c>
      <c r="D235" s="320">
        <v>22</v>
      </c>
      <c r="E235" s="320">
        <v>0.80</v>
      </c>
      <c r="F235" s="219">
        <v>392</v>
      </c>
      <c r="G235" s="224">
        <v>14.90</v>
      </c>
      <c r="I235" s="1" t="s">
        <v>18</v>
      </c>
      <c r="O235" s="262">
        <v>56</v>
      </c>
      <c r="P235" s="262">
        <v>88</v>
      </c>
      <c r="Q235" s="17"/>
      <c r="R235" s="17">
        <v>56</v>
      </c>
      <c r="S235" s="17">
        <v>1.60</v>
      </c>
      <c r="U235" s="268">
        <v>0</v>
      </c>
      <c r="V235" s="268">
        <v>32</v>
      </c>
    </row>
    <row r="236" spans="3:22" ht="15">
      <c r="C236" s="332" t="s">
        <v>15</v>
      </c>
      <c r="D236" s="319">
        <v>2</v>
      </c>
      <c r="E236" s="319">
        <v>0.10</v>
      </c>
      <c r="F236" s="219">
        <v>152</v>
      </c>
      <c r="G236" s="224">
        <v>6.30</v>
      </c>
      <c r="I236" s="1" t="s">
        <v>22</v>
      </c>
      <c r="O236" s="262">
        <v>9</v>
      </c>
      <c r="P236" s="262">
        <v>64</v>
      </c>
      <c r="Q236" s="17"/>
      <c r="R236" s="17">
        <v>9</v>
      </c>
      <c r="S236" s="17">
        <v>0.80</v>
      </c>
      <c r="U236" s="268">
        <v>0</v>
      </c>
      <c r="V236" s="268">
        <v>55</v>
      </c>
    </row>
    <row r="237" spans="3:22" ht="15">
      <c r="C237" s="329" t="s">
        <v>16</v>
      </c>
      <c r="D237" s="39">
        <v>218</v>
      </c>
      <c r="E237" s="39">
        <v>7.70</v>
      </c>
      <c r="F237" s="219">
        <v>557</v>
      </c>
      <c r="G237" s="224">
        <v>19.70</v>
      </c>
      <c r="I237" s="1" t="s">
        <v>23</v>
      </c>
      <c r="O237" s="262">
        <v>2</v>
      </c>
      <c r="P237" s="262">
        <v>39</v>
      </c>
      <c r="Q237" s="17"/>
      <c r="R237" s="17">
        <v>2</v>
      </c>
      <c r="S237" s="17">
        <v>0.10</v>
      </c>
      <c r="U237" s="268">
        <v>0</v>
      </c>
      <c r="V237" s="268">
        <v>37</v>
      </c>
    </row>
    <row r="238" spans="3:22" ht="15">
      <c r="C238" s="329" t="s">
        <v>17</v>
      </c>
      <c r="D238" s="39">
        <v>591</v>
      </c>
      <c r="E238" s="39">
        <v>13.90</v>
      </c>
      <c r="F238" s="219">
        <v>695</v>
      </c>
      <c r="G238" s="224">
        <v>16.70</v>
      </c>
      <c r="I238" s="1" t="s">
        <v>24</v>
      </c>
      <c r="O238" s="262">
        <v>0</v>
      </c>
      <c r="P238" s="262">
        <v>0</v>
      </c>
      <c r="Q238" s="17"/>
      <c r="R238" s="17">
        <v>0</v>
      </c>
      <c r="S238" s="17">
        <v>0</v>
      </c>
      <c r="U238" s="268">
        <v>0</v>
      </c>
      <c r="V238" s="268">
        <v>0</v>
      </c>
    </row>
    <row r="239" spans="3:22" ht="15">
      <c r="C239" s="329" t="s">
        <v>18</v>
      </c>
      <c r="D239" s="39">
        <v>56</v>
      </c>
      <c r="E239" s="39">
        <v>1.60</v>
      </c>
      <c r="F239" s="219">
        <v>64</v>
      </c>
      <c r="G239" s="224">
        <v>1.80</v>
      </c>
      <c r="I239" s="1" t="s">
        <v>28</v>
      </c>
      <c r="O239" s="262">
        <v>0</v>
      </c>
      <c r="P239" s="262">
        <v>1</v>
      </c>
      <c r="Q239" s="17"/>
      <c r="R239" s="17">
        <v>0</v>
      </c>
      <c r="S239" s="17">
        <v>0</v>
      </c>
      <c r="U239" s="268">
        <v>0</v>
      </c>
      <c r="V239" s="268">
        <v>1</v>
      </c>
    </row>
    <row r="240" spans="3:25" ht="15">
      <c r="C240" s="332" t="s">
        <v>19</v>
      </c>
      <c r="D240" s="319">
        <v>2</v>
      </c>
      <c r="E240" s="319">
        <v>0.10</v>
      </c>
      <c r="F240" s="219">
        <v>87</v>
      </c>
      <c r="G240" s="224">
        <v>5.40</v>
      </c>
      <c r="I240" s="69" t="s">
        <v>37</v>
      </c>
      <c r="J240" s="69"/>
      <c r="K240" s="69"/>
      <c r="L240" s="69"/>
      <c r="M240" s="69"/>
      <c r="N240" s="69"/>
      <c r="O240" s="232">
        <v>3867</v>
      </c>
      <c r="P240" s="232">
        <v>11868</v>
      </c>
      <c r="Q240" s="34"/>
      <c r="R240" s="34">
        <v>2089</v>
      </c>
      <c r="S240" s="34">
        <v>58.800000000000011</v>
      </c>
      <c r="T240" s="458"/>
      <c r="U240" s="460">
        <v>1778</v>
      </c>
      <c r="V240" s="460">
        <v>7779</v>
      </c>
      <c r="X240" s="17"/>
      <c r="Y240" s="17"/>
    </row>
    <row r="241" spans="3:22" ht="15">
      <c r="C241" s="332" t="s">
        <v>20</v>
      </c>
      <c r="D241" s="319">
        <v>4</v>
      </c>
      <c r="E241" s="319">
        <v>0.20</v>
      </c>
      <c r="F241" s="219">
        <v>35</v>
      </c>
      <c r="G241" s="224">
        <v>2</v>
      </c>
      <c r="O241" s="9"/>
      <c r="P241" s="9"/>
      <c r="Q241" s="317"/>
      <c r="R241" s="17"/>
      <c r="S241" s="17"/>
      <c r="U241" s="268"/>
      <c r="V241" s="268"/>
    </row>
    <row r="242" spans="3:22" ht="15">
      <c r="C242" s="332" t="s">
        <v>21</v>
      </c>
      <c r="D242" s="319">
        <v>2</v>
      </c>
      <c r="E242" s="319">
        <v>0.10</v>
      </c>
      <c r="F242" s="219">
        <v>43</v>
      </c>
      <c r="G242" s="224">
        <v>1.60</v>
      </c>
      <c r="I242" s="1" t="s">
        <v>299</v>
      </c>
      <c r="O242" s="265">
        <v>2000</v>
      </c>
      <c r="P242" s="265">
        <v>3000</v>
      </c>
      <c r="Q242" s="17"/>
      <c r="R242" s="471">
        <v>0</v>
      </c>
      <c r="S242" s="17"/>
      <c r="U242" s="268">
        <v>2000</v>
      </c>
      <c r="V242" s="268">
        <v>3000</v>
      </c>
    </row>
    <row r="243" spans="3:22" ht="15">
      <c r="C243" s="329" t="s">
        <v>22</v>
      </c>
      <c r="D243" s="39">
        <v>9</v>
      </c>
      <c r="E243" s="39">
        <v>0.80</v>
      </c>
      <c r="F243" s="219">
        <v>44</v>
      </c>
      <c r="G243" s="224">
        <v>3.80</v>
      </c>
      <c r="I243" s="1" t="s">
        <v>195</v>
      </c>
      <c r="O243" s="145">
        <v>200</v>
      </c>
      <c r="P243" s="145">
        <v>400</v>
      </c>
      <c r="Q243" s="17"/>
      <c r="R243" s="471">
        <v>0</v>
      </c>
      <c r="S243" s="17"/>
      <c r="U243" s="268">
        <v>200</v>
      </c>
      <c r="V243" s="268">
        <v>400</v>
      </c>
    </row>
    <row r="244" spans="3:22" ht="15">
      <c r="C244" s="329" t="s">
        <v>23</v>
      </c>
      <c r="D244" s="39">
        <v>2</v>
      </c>
      <c r="E244" s="39">
        <v>0.10</v>
      </c>
      <c r="F244" s="219">
        <v>31</v>
      </c>
      <c r="G244" s="224">
        <v>1.40</v>
      </c>
      <c r="I244" s="1" t="s">
        <v>190</v>
      </c>
      <c r="O244" s="265">
        <v>400</v>
      </c>
      <c r="P244" s="265">
        <v>400</v>
      </c>
      <c r="Q244" s="17"/>
      <c r="R244" s="145">
        <v>400</v>
      </c>
      <c r="S244" s="17"/>
      <c r="U244" s="268">
        <v>0</v>
      </c>
      <c r="V244" s="268">
        <v>0</v>
      </c>
    </row>
    <row r="245" spans="3:22" ht="15">
      <c r="C245" s="329" t="s">
        <v>24</v>
      </c>
      <c r="D245" s="39"/>
      <c r="E245" s="39"/>
      <c r="F245" s="219">
        <v>2</v>
      </c>
      <c r="G245" s="224">
        <v>0.10</v>
      </c>
      <c r="I245" s="1" t="s">
        <v>192</v>
      </c>
      <c r="O245" s="265">
        <v>100</v>
      </c>
      <c r="P245" s="265">
        <v>339</v>
      </c>
      <c r="Q245" s="17"/>
      <c r="R245" s="17">
        <v>49</v>
      </c>
      <c r="S245" s="17"/>
      <c r="U245" s="268">
        <v>51</v>
      </c>
      <c r="V245" s="268">
        <v>290</v>
      </c>
    </row>
    <row r="246" spans="3:22" ht="15">
      <c r="C246" s="332" t="s">
        <v>25</v>
      </c>
      <c r="D246" s="319">
        <v>38</v>
      </c>
      <c r="E246" s="319">
        <v>0.60</v>
      </c>
      <c r="F246" s="219">
        <v>421</v>
      </c>
      <c r="G246" s="224">
        <v>9.60</v>
      </c>
      <c r="I246" s="69" t="s">
        <v>37</v>
      </c>
      <c r="J246" s="69"/>
      <c r="K246" s="69"/>
      <c r="L246" s="69"/>
      <c r="M246" s="69"/>
      <c r="N246" s="69"/>
      <c r="O246" s="232">
        <v>2700</v>
      </c>
      <c r="P246" s="232">
        <v>4139</v>
      </c>
      <c r="Q246" s="34"/>
      <c r="R246" s="34">
        <v>449</v>
      </c>
      <c r="S246" s="34"/>
      <c r="T246" s="458" t="s">
        <v>37</v>
      </c>
      <c r="U246" s="460">
        <v>2251</v>
      </c>
      <c r="V246" s="460">
        <v>3690</v>
      </c>
    </row>
    <row r="247" spans="3:22" ht="15">
      <c r="C247" s="332" t="s">
        <v>26</v>
      </c>
      <c r="D247" s="319">
        <v>4</v>
      </c>
      <c r="E247" s="319">
        <v>0.20</v>
      </c>
      <c r="F247" s="219">
        <v>62</v>
      </c>
      <c r="G247" s="224">
        <v>3</v>
      </c>
      <c r="I247" s="69" t="s">
        <v>34</v>
      </c>
      <c r="J247" s="69"/>
      <c r="K247" s="69"/>
      <c r="L247" s="69"/>
      <c r="M247" s="69"/>
      <c r="N247" s="69"/>
      <c r="O247" s="459">
        <v>6567</v>
      </c>
      <c r="P247" s="459">
        <v>16007</v>
      </c>
      <c r="Q247" s="34"/>
      <c r="R247" s="161">
        <v>2538</v>
      </c>
      <c r="S247" s="34"/>
      <c r="T247" s="408" t="s">
        <v>72</v>
      </c>
      <c r="U247" s="461">
        <v>4029</v>
      </c>
      <c r="V247" s="461">
        <v>11469</v>
      </c>
    </row>
    <row r="248" spans="3:22" ht="15">
      <c r="C248" s="332" t="s">
        <v>27</v>
      </c>
      <c r="D248" s="319">
        <v>6</v>
      </c>
      <c r="E248" s="319">
        <v>0.20</v>
      </c>
      <c r="F248" s="219">
        <v>249</v>
      </c>
      <c r="G248" s="224">
        <v>11.70</v>
      </c>
      <c r="N248" s="1" t="s">
        <v>329</v>
      </c>
      <c r="O248" s="17">
        <v>4567</v>
      </c>
      <c r="P248" s="17">
        <v>13007</v>
      </c>
      <c r="Q248" s="17"/>
      <c r="R248" s="17"/>
      <c r="S248" s="17"/>
      <c r="T248" s="113" t="s">
        <v>212</v>
      </c>
      <c r="U248" s="17">
        <v>0</v>
      </c>
      <c r="V248" s="17">
        <v>0</v>
      </c>
    </row>
    <row r="249" spans="3:16" ht="15">
      <c r="C249" s="333" t="s">
        <v>28</v>
      </c>
      <c r="D249" s="322"/>
      <c r="E249" s="322"/>
      <c r="F249" s="219">
        <v>2</v>
      </c>
      <c r="G249" s="224">
        <v>0</v>
      </c>
      <c r="O249" s="1" t="s">
        <v>330</v>
      </c>
      <c r="P249" s="17">
        <v>140.79999999999927</v>
      </c>
    </row>
    <row r="250" spans="1:16" s="10" customFormat="1" ht="15">
      <c r="A250" s="288"/>
      <c r="C250" s="43" t="s">
        <v>37</v>
      </c>
      <c r="D250" s="300">
        <v>1705</v>
      </c>
      <c r="E250" s="300">
        <v>58.800000000000011</v>
      </c>
      <c r="F250" s="325">
        <v>8841</v>
      </c>
      <c r="G250" s="326">
        <v>343.10</v>
      </c>
      <c r="I250" s="1"/>
      <c r="O250" s="317" t="s">
        <v>331</v>
      </c>
      <c r="P250" s="17">
        <v>161.79999999999996</v>
      </c>
    </row>
    <row r="251" spans="6:16" ht="15">
      <c r="F251" s="17"/>
      <c r="G251" s="17"/>
      <c r="O251" s="17"/>
      <c r="P251" s="17"/>
    </row>
    <row r="252" spans="16:19" ht="15">
      <c r="P252" s="300"/>
      <c r="S252" s="17"/>
    </row>
    <row r="253" spans="3:9" ht="15">
      <c r="C253" s="71" t="s">
        <v>51</v>
      </c>
      <c r="D253" s="204"/>
      <c r="I253" s="10"/>
    </row>
    <row r="254" spans="3:4" ht="15">
      <c r="C254" s="82" t="s">
        <v>349</v>
      </c>
      <c r="D254" s="82"/>
    </row>
    <row r="257" spans="3:23" ht="15">
      <c r="C257" s="546" t="s">
        <v>53</v>
      </c>
      <c r="D257" s="211"/>
      <c r="E257" s="547">
        <v>1</v>
      </c>
      <c r="F257" s="548"/>
      <c r="G257" s="549"/>
      <c r="H257" s="110"/>
      <c r="I257" s="152">
        <v>0.80</v>
      </c>
      <c r="J257" s="152">
        <v>0.50</v>
      </c>
      <c r="K257" s="152">
        <v>0.80</v>
      </c>
      <c r="L257" s="155" t="s">
        <v>49</v>
      </c>
      <c r="M257" s="524" t="s">
        <v>62</v>
      </c>
      <c r="N257" s="543"/>
      <c r="O257" s="543"/>
      <c r="P257" s="524" t="s">
        <v>59</v>
      </c>
      <c r="Q257" s="543"/>
      <c r="R257" s="525"/>
      <c r="S257" s="155" t="s">
        <v>55</v>
      </c>
      <c r="T257" s="524" t="s">
        <v>66</v>
      </c>
      <c r="U257" s="543"/>
      <c r="V257" s="525"/>
      <c r="W257" s="155" t="s">
        <v>65</v>
      </c>
    </row>
    <row r="258" spans="3:24" ht="15">
      <c r="C258" s="545"/>
      <c r="D258" s="212"/>
      <c r="E258" s="111" t="s">
        <v>32</v>
      </c>
      <c r="F258" s="111" t="s">
        <v>33</v>
      </c>
      <c r="G258" s="111" t="s">
        <v>48</v>
      </c>
      <c r="H258" s="112" t="s">
        <v>50</v>
      </c>
      <c r="I258" s="111" t="s">
        <v>32</v>
      </c>
      <c r="J258" s="111" t="s">
        <v>33</v>
      </c>
      <c r="K258" s="111" t="s">
        <v>48</v>
      </c>
      <c r="L258" s="156">
        <v>2014</v>
      </c>
      <c r="M258" s="59" t="s">
        <v>32</v>
      </c>
      <c r="N258" s="60" t="s">
        <v>33</v>
      </c>
      <c r="O258" s="60" t="s">
        <v>48</v>
      </c>
      <c r="P258" s="59" t="s">
        <v>32</v>
      </c>
      <c r="Q258" s="60" t="s">
        <v>33</v>
      </c>
      <c r="R258" s="61" t="s">
        <v>48</v>
      </c>
      <c r="S258" s="156">
        <v>2030</v>
      </c>
      <c r="T258" s="59" t="s">
        <v>32</v>
      </c>
      <c r="U258" s="60" t="s">
        <v>33</v>
      </c>
      <c r="V258" s="61" t="s">
        <v>48</v>
      </c>
      <c r="W258" s="156" t="s">
        <v>35</v>
      </c>
      <c r="X258" s="113" t="s">
        <v>60</v>
      </c>
    </row>
    <row r="259" spans="3:25" ht="15">
      <c r="C259" s="54" t="s">
        <v>5</v>
      </c>
      <c r="D259" s="8"/>
      <c r="E259" s="9">
        <v>119</v>
      </c>
      <c r="F259" s="9">
        <v>103</v>
      </c>
      <c r="G259" s="9">
        <v>539</v>
      </c>
      <c r="H259" s="114">
        <v>761</v>
      </c>
      <c r="I259" s="9">
        <v>95.20</v>
      </c>
      <c r="J259" s="9">
        <v>51.50</v>
      </c>
      <c r="K259" s="9">
        <v>431.20000000000005</v>
      </c>
      <c r="L259" s="114">
        <v>577.90000000000009</v>
      </c>
      <c r="M259" s="115">
        <v>0.1647343831112649</v>
      </c>
      <c r="N259" s="116">
        <v>0.089115763973005691</v>
      </c>
      <c r="O259" s="116">
        <v>0.74614985291572933</v>
      </c>
      <c r="P259" s="62">
        <v>126.02180308011765</v>
      </c>
      <c r="Q259" s="9">
        <v>68.173559439349347</v>
      </c>
      <c r="R259" s="36">
        <v>570.80463748053296</v>
      </c>
      <c r="S259" s="114">
        <v>765</v>
      </c>
      <c r="T259" s="62">
        <v>7.8904570784410231</v>
      </c>
      <c r="U259" s="9">
        <v>4.2684720539885781</v>
      </c>
      <c r="V259" s="36">
        <v>35.739129119997578</v>
      </c>
      <c r="W259" s="114">
        <v>47.898058252427184</v>
      </c>
      <c r="X259" s="17">
        <v>0</v>
      </c>
      <c r="Y259" s="17"/>
    </row>
    <row r="260" spans="2:25" ht="15">
      <c r="B260" s="202"/>
      <c r="C260" s="54" t="s">
        <v>6</v>
      </c>
      <c r="D260" s="8"/>
      <c r="E260" s="9"/>
      <c r="F260" s="9"/>
      <c r="G260" s="9"/>
      <c r="H260" s="114">
        <v>0</v>
      </c>
      <c r="I260" s="9">
        <v>0</v>
      </c>
      <c r="J260" s="9">
        <v>0</v>
      </c>
      <c r="K260" s="9">
        <v>0</v>
      </c>
      <c r="L260" s="114">
        <v>0</v>
      </c>
      <c r="M260" s="117">
        <v>0.59964412811387902</v>
      </c>
      <c r="N260" s="118">
        <v>0.30604982206405695</v>
      </c>
      <c r="O260" s="118">
        <v>0.094306049822064059</v>
      </c>
      <c r="P260" s="62">
        <v>1199.288256227758</v>
      </c>
      <c r="Q260" s="9">
        <v>612.09964412811394</v>
      </c>
      <c r="R260" s="36">
        <v>188.61209964412811</v>
      </c>
      <c r="S260" s="119">
        <v>2000</v>
      </c>
      <c r="T260" s="62">
        <v>61.832650798476365</v>
      </c>
      <c r="U260" s="9">
        <v>31.558504265097735</v>
      </c>
      <c r="V260" s="36">
        <v>9.7244228258731376</v>
      </c>
      <c r="W260" s="157">
        <v>103.11557788944724</v>
      </c>
      <c r="X260" s="17">
        <v>0</v>
      </c>
      <c r="Y260" s="17"/>
    </row>
    <row r="261" spans="3:25" ht="15">
      <c r="C261" s="120" t="s">
        <v>179</v>
      </c>
      <c r="D261" s="213"/>
      <c r="E261" s="9">
        <v>92</v>
      </c>
      <c r="F261" s="9">
        <v>125</v>
      </c>
      <c r="G261" s="9">
        <v>1262</v>
      </c>
      <c r="H261" s="163">
        <v>1479</v>
      </c>
      <c r="I261" s="9">
        <v>73.600000000000009</v>
      </c>
      <c r="J261" s="9">
        <v>62.50</v>
      </c>
      <c r="K261" s="9">
        <v>1009.60</v>
      </c>
      <c r="L261" s="163">
        <v>1145.70</v>
      </c>
      <c r="M261" s="115">
        <v>0.064240202496290477</v>
      </c>
      <c r="N261" s="116">
        <v>0.054551802391551017</v>
      </c>
      <c r="O261" s="164">
        <v>0.88120799511215853</v>
      </c>
      <c r="P261" s="62">
        <v>105.932093916383</v>
      </c>
      <c r="Q261" s="9">
        <v>89.955922143667621</v>
      </c>
      <c r="R261" s="36">
        <v>1453.1119839399494</v>
      </c>
      <c r="S261" s="114">
        <v>1649</v>
      </c>
      <c r="T261" s="62">
        <v>3.2758849423525382</v>
      </c>
      <c r="U261" s="9">
        <v>2.7818316426227394</v>
      </c>
      <c r="V261" s="36">
        <v>44.936595622270687</v>
      </c>
      <c r="W261" s="114">
        <v>50.994312207245969</v>
      </c>
      <c r="X261" s="17">
        <v>0</v>
      </c>
      <c r="Y261" s="17"/>
    </row>
    <row r="262" spans="3:25" ht="15">
      <c r="C262" s="54" t="s">
        <v>7</v>
      </c>
      <c r="D262" s="8"/>
      <c r="E262" s="9">
        <v>2</v>
      </c>
      <c r="F262" s="9">
        <v>22</v>
      </c>
      <c r="G262" s="9">
        <v>260</v>
      </c>
      <c r="H262" s="114">
        <v>284</v>
      </c>
      <c r="I262" s="9">
        <v>1.60</v>
      </c>
      <c r="J262" s="9">
        <v>11</v>
      </c>
      <c r="K262" s="9">
        <v>208</v>
      </c>
      <c r="L262" s="114">
        <v>220.60</v>
      </c>
      <c r="M262" s="115">
        <v>0.0072529465095194931</v>
      </c>
      <c r="N262" s="116">
        <v>0.049864007252946513</v>
      </c>
      <c r="O262" s="116">
        <v>0.94288304623753405</v>
      </c>
      <c r="P262" s="62">
        <v>2.3136899365367185</v>
      </c>
      <c r="Q262" s="9">
        <v>15.906618313689938</v>
      </c>
      <c r="R262" s="36">
        <v>300.77969174977335</v>
      </c>
      <c r="S262" s="114">
        <v>319</v>
      </c>
      <c r="T262" s="62">
        <v>0.1383080878250175</v>
      </c>
      <c r="U262" s="9">
        <v>0.95086810379699516</v>
      </c>
      <c r="V262" s="36">
        <v>17.98005141725227</v>
      </c>
      <c r="W262" s="114">
        <v>19.069227608874282</v>
      </c>
      <c r="X262" s="17">
        <v>0</v>
      </c>
      <c r="Y262" s="17"/>
    </row>
    <row r="263" spans="3:25" ht="15">
      <c r="C263" s="54" t="s">
        <v>8</v>
      </c>
      <c r="D263" s="8"/>
      <c r="E263" s="9">
        <v>23</v>
      </c>
      <c r="F263" s="9">
        <v>35</v>
      </c>
      <c r="G263" s="9">
        <v>626</v>
      </c>
      <c r="H263" s="114">
        <v>684</v>
      </c>
      <c r="I263" s="9">
        <v>18.400000000000002</v>
      </c>
      <c r="J263" s="9">
        <v>17.50</v>
      </c>
      <c r="K263" s="9">
        <v>500.80</v>
      </c>
      <c r="L263" s="114">
        <v>536.70000000000005</v>
      </c>
      <c r="M263" s="115">
        <v>0.034283584870504938</v>
      </c>
      <c r="N263" s="116">
        <v>0.032606670393143279</v>
      </c>
      <c r="O263" s="116">
        <v>0.93310974473635178</v>
      </c>
      <c r="P263" s="62">
        <v>28.146823178684553</v>
      </c>
      <c r="Q263" s="9">
        <v>26.770076392770633</v>
      </c>
      <c r="R263" s="36">
        <v>766.08310042854475</v>
      </c>
      <c r="S263" s="114">
        <v>821</v>
      </c>
      <c r="T263" s="62">
        <v>1.2856391635894098</v>
      </c>
      <c r="U263" s="9">
        <v>1.2227546392834059</v>
      </c>
      <c r="V263" s="36">
        <v>34.99174419160741</v>
      </c>
      <c r="W263" s="114">
        <v>37.500137994480227</v>
      </c>
      <c r="X263" s="17">
        <v>0</v>
      </c>
      <c r="Y263" s="17"/>
    </row>
    <row r="264" spans="3:25" ht="15">
      <c r="C264" s="54" t="s">
        <v>9</v>
      </c>
      <c r="D264" s="8"/>
      <c r="E264" s="9">
        <v>37</v>
      </c>
      <c r="F264" s="9">
        <v>38</v>
      </c>
      <c r="G264" s="9">
        <v>335</v>
      </c>
      <c r="H264" s="114">
        <v>410</v>
      </c>
      <c r="I264" s="9">
        <v>29.60</v>
      </c>
      <c r="J264" s="9">
        <v>19</v>
      </c>
      <c r="K264" s="9">
        <v>268</v>
      </c>
      <c r="L264" s="114">
        <v>316.60000000000002</v>
      </c>
      <c r="M264" s="115">
        <v>0.093493367024636759</v>
      </c>
      <c r="N264" s="116">
        <v>0.06001263423878711</v>
      </c>
      <c r="O264" s="116">
        <v>0.84649399873657605</v>
      </c>
      <c r="P264" s="62">
        <v>40.482627921667714</v>
      </c>
      <c r="Q264" s="9">
        <v>25.985470625394818</v>
      </c>
      <c r="R264" s="36">
        <v>366.5319014529374</v>
      </c>
      <c r="S264" s="114">
        <v>433</v>
      </c>
      <c r="T264" s="62">
        <v>2.4239057237702997</v>
      </c>
      <c r="U264" s="9">
        <v>1.5558854307985033</v>
      </c>
      <c r="V264" s="36">
        <v>21.946173444947309</v>
      </c>
      <c r="W264" s="114">
        <v>25.925964599516114</v>
      </c>
      <c r="X264" s="17">
        <v>0</v>
      </c>
      <c r="Y264" s="17"/>
    </row>
    <row r="265" spans="3:25" ht="15">
      <c r="C265" s="54" t="s">
        <v>10</v>
      </c>
      <c r="D265" s="8"/>
      <c r="E265" s="9">
        <v>1</v>
      </c>
      <c r="F265" s="9">
        <v>17</v>
      </c>
      <c r="G265" s="9">
        <v>34</v>
      </c>
      <c r="H265" s="114">
        <v>52</v>
      </c>
      <c r="I265" s="9">
        <v>0.80</v>
      </c>
      <c r="J265" s="9">
        <v>8.50</v>
      </c>
      <c r="K265" s="9">
        <v>27.200000000000003</v>
      </c>
      <c r="L265" s="114">
        <v>36.50</v>
      </c>
      <c r="M265" s="115">
        <v>0.021917808219178082</v>
      </c>
      <c r="N265" s="116">
        <v>0.23287671232876711</v>
      </c>
      <c r="O265" s="116">
        <v>0.74520547945205484</v>
      </c>
      <c r="P265" s="62">
        <v>1.2931506849315069</v>
      </c>
      <c r="Q265" s="9">
        <v>13.739726027397259</v>
      </c>
      <c r="R265" s="36">
        <v>43.967123287671235</v>
      </c>
      <c r="S265" s="114">
        <v>59</v>
      </c>
      <c r="T265" s="62">
        <v>0.083083256441195269</v>
      </c>
      <c r="U265" s="9">
        <v>0.88275959968769968</v>
      </c>
      <c r="V265" s="36">
        <v>2.8248307190006394</v>
      </c>
      <c r="W265" s="114">
        <v>3.7906735751295342</v>
      </c>
      <c r="X265" s="17">
        <v>0</v>
      </c>
      <c r="Y265" s="17"/>
    </row>
    <row r="266" spans="3:25" ht="15">
      <c r="C266" s="54" t="s">
        <v>11</v>
      </c>
      <c r="D266" s="8"/>
      <c r="E266" s="9">
        <v>215</v>
      </c>
      <c r="F266" s="9">
        <v>274</v>
      </c>
      <c r="G266" s="9">
        <v>857</v>
      </c>
      <c r="H266" s="114">
        <v>1346</v>
      </c>
      <c r="I266" s="9">
        <v>172</v>
      </c>
      <c r="J266" s="9">
        <v>137</v>
      </c>
      <c r="K266" s="9">
        <v>685.60</v>
      </c>
      <c r="L266" s="114">
        <v>994.60</v>
      </c>
      <c r="M266" s="115">
        <v>0.17293384275085461</v>
      </c>
      <c r="N266" s="116">
        <v>0.13774381660969234</v>
      </c>
      <c r="O266" s="116">
        <v>0.68932234063945308</v>
      </c>
      <c r="P266" s="62">
        <v>229.13734164488236</v>
      </c>
      <c r="Q266" s="9">
        <v>182.51055700784235</v>
      </c>
      <c r="R266" s="36">
        <v>913.35210134727538</v>
      </c>
      <c r="S266" s="114">
        <v>1325</v>
      </c>
      <c r="T266" s="62">
        <v>10.936560519222958</v>
      </c>
      <c r="U266" s="9">
        <v>8.711097622869449</v>
      </c>
      <c r="V266" s="36">
        <v>43.593638906856171</v>
      </c>
      <c r="W266" s="114">
        <v>63.241297048948574</v>
      </c>
      <c r="X266" s="17">
        <v>0</v>
      </c>
      <c r="Y266" s="17"/>
    </row>
    <row r="267" spans="3:25" ht="15">
      <c r="C267" s="54" t="s">
        <v>12</v>
      </c>
      <c r="D267" s="8"/>
      <c r="E267" s="9">
        <v>20</v>
      </c>
      <c r="F267" s="9">
        <v>47</v>
      </c>
      <c r="G267" s="9">
        <v>752</v>
      </c>
      <c r="H267" s="114">
        <v>819</v>
      </c>
      <c r="I267" s="9">
        <v>16</v>
      </c>
      <c r="J267" s="9">
        <v>23.50</v>
      </c>
      <c r="K267" s="9">
        <v>601.60</v>
      </c>
      <c r="L267" s="114">
        <v>641.10</v>
      </c>
      <c r="M267" s="115">
        <v>0.024957104975822805</v>
      </c>
      <c r="N267" s="116">
        <v>0.036655747933239745</v>
      </c>
      <c r="O267" s="116">
        <v>0.9383871470909374</v>
      </c>
      <c r="P267" s="62">
        <v>21.537981594135083</v>
      </c>
      <c r="Q267" s="9">
        <v>31.633910466385899</v>
      </c>
      <c r="R267" s="36">
        <v>809.82810793947897</v>
      </c>
      <c r="S267" s="114">
        <v>863</v>
      </c>
      <c r="T267" s="62">
        <v>0.73951309141429999</v>
      </c>
      <c r="U267" s="9">
        <v>1.0861598530147529</v>
      </c>
      <c r="V267" s="36">
        <v>27.805692237177677</v>
      </c>
      <c r="W267" s="114">
        <v>29.631365181606728</v>
      </c>
      <c r="X267" s="17">
        <v>0</v>
      </c>
      <c r="Y267" s="17"/>
    </row>
    <row r="268" spans="3:25" ht="15">
      <c r="C268" s="54" t="s">
        <v>13</v>
      </c>
      <c r="D268" s="8"/>
      <c r="E268" s="9">
        <v>44</v>
      </c>
      <c r="F268" s="9">
        <v>81</v>
      </c>
      <c r="G268" s="9">
        <v>184</v>
      </c>
      <c r="H268" s="114">
        <v>309</v>
      </c>
      <c r="I268" s="9">
        <v>35.200000000000003</v>
      </c>
      <c r="J268" s="9">
        <v>40.50</v>
      </c>
      <c r="K268" s="9">
        <v>147.20000000000002</v>
      </c>
      <c r="L268" s="114">
        <v>222.90000000000003</v>
      </c>
      <c r="M268" s="115">
        <v>0.15791834903544189</v>
      </c>
      <c r="N268" s="116">
        <v>0.18169582772543738</v>
      </c>
      <c r="O268" s="116">
        <v>0.66038582323912065</v>
      </c>
      <c r="P268" s="62">
        <v>45.954239569313586</v>
      </c>
      <c r="Q268" s="9">
        <v>52.873485868102279</v>
      </c>
      <c r="R268" s="36">
        <v>192.17227456258411</v>
      </c>
      <c r="S268" s="114">
        <v>291</v>
      </c>
      <c r="T268" s="62">
        <v>2.1089864642123288</v>
      </c>
      <c r="U268" s="9">
        <v>2.4265327216079351</v>
      </c>
      <c r="V268" s="36">
        <v>8.8193979412515588</v>
      </c>
      <c r="W268" s="114">
        <v>13.354917127071824</v>
      </c>
      <c r="X268" s="17">
        <v>0</v>
      </c>
      <c r="Y268" s="17"/>
    </row>
    <row r="269" spans="3:25" ht="15">
      <c r="C269" s="54" t="s">
        <v>14</v>
      </c>
      <c r="D269" s="8"/>
      <c r="E269" s="9">
        <v>14</v>
      </c>
      <c r="F269" s="9">
        <v>32</v>
      </c>
      <c r="G269" s="9">
        <v>198</v>
      </c>
      <c r="H269" s="114">
        <v>244</v>
      </c>
      <c r="I269" s="9">
        <v>11.20</v>
      </c>
      <c r="J269" s="9">
        <v>16</v>
      </c>
      <c r="K269" s="9">
        <v>158.40</v>
      </c>
      <c r="L269" s="114">
        <v>185.60000000000002</v>
      </c>
      <c r="M269" s="115">
        <v>0.060344827586206892</v>
      </c>
      <c r="N269" s="116">
        <v>0.08620689655172413</v>
      </c>
      <c r="O269" s="116">
        <v>0.85344827586206884</v>
      </c>
      <c r="P269" s="62">
        <v>15.146551724137931</v>
      </c>
      <c r="Q269" s="9">
        <v>21.637931034482758</v>
      </c>
      <c r="R269" s="36">
        <v>214.21551724137927</v>
      </c>
      <c r="S269" s="114">
        <v>251</v>
      </c>
      <c r="T269" s="62">
        <v>0.59633878794135864</v>
      </c>
      <c r="U269" s="9">
        <v>0.8519125542019409</v>
      </c>
      <c r="V269" s="36">
        <v>8.4339342865992144</v>
      </c>
      <c r="W269" s="114">
        <v>9.8821856287425156</v>
      </c>
      <c r="X269" s="17">
        <v>0</v>
      </c>
      <c r="Y269" s="17"/>
    </row>
    <row r="270" spans="3:25" ht="15">
      <c r="C270" s="54" t="s">
        <v>15</v>
      </c>
      <c r="D270" s="8"/>
      <c r="E270" s="9">
        <v>12</v>
      </c>
      <c r="F270" s="9">
        <v>14</v>
      </c>
      <c r="G270" s="9">
        <v>104</v>
      </c>
      <c r="H270" s="114">
        <v>130</v>
      </c>
      <c r="I270" s="9">
        <v>9.6000000000000014</v>
      </c>
      <c r="J270" s="9">
        <v>7</v>
      </c>
      <c r="K270" s="9">
        <v>83.20</v>
      </c>
      <c r="L270" s="114">
        <v>99.800000000000011</v>
      </c>
      <c r="M270" s="115">
        <v>0.096192384769539077</v>
      </c>
      <c r="N270" s="116">
        <v>0.070140280561122231</v>
      </c>
      <c r="O270" s="116">
        <v>0.83366733466933862</v>
      </c>
      <c r="P270" s="62">
        <v>13.947895791583166</v>
      </c>
      <c r="Q270" s="9">
        <v>10.170340681362724</v>
      </c>
      <c r="R270" s="36">
        <v>120.88176352705411</v>
      </c>
      <c r="S270" s="114">
        <v>145</v>
      </c>
      <c r="T270" s="62">
        <v>0.63600927864995394</v>
      </c>
      <c r="U270" s="9">
        <v>0.46375676568225799</v>
      </c>
      <c r="V270" s="36">
        <v>5.5120804149662668</v>
      </c>
      <c r="W270" s="114">
        <v>6.6118464592984791</v>
      </c>
      <c r="X270" s="17">
        <v>0</v>
      </c>
      <c r="Y270" s="17"/>
    </row>
    <row r="271" spans="3:25" ht="15">
      <c r="C271" s="54" t="s">
        <v>16</v>
      </c>
      <c r="D271" s="8"/>
      <c r="E271" s="9">
        <v>31</v>
      </c>
      <c r="F271" s="9">
        <v>15</v>
      </c>
      <c r="G271" s="9">
        <v>347</v>
      </c>
      <c r="H271" s="114">
        <v>393</v>
      </c>
      <c r="I271" s="9">
        <v>24.80</v>
      </c>
      <c r="J271" s="9">
        <v>7.50</v>
      </c>
      <c r="K271" s="9">
        <v>277.60000000000002</v>
      </c>
      <c r="L271" s="114">
        <v>309.90000000000003</v>
      </c>
      <c r="M271" s="115">
        <v>0.080025814778960952</v>
      </c>
      <c r="N271" s="116">
        <v>0.024201355275895446</v>
      </c>
      <c r="O271" s="116">
        <v>0.89577282994514362</v>
      </c>
      <c r="P271" s="62">
        <v>33.130687318489834</v>
      </c>
      <c r="Q271" s="9">
        <v>10.019361084220714</v>
      </c>
      <c r="R271" s="36">
        <v>370.84995159728948</v>
      </c>
      <c r="S271" s="114">
        <v>414</v>
      </c>
      <c r="T271" s="62">
        <v>1.1945152841921365</v>
      </c>
      <c r="U271" s="9">
        <v>0.36124454159036373</v>
      </c>
      <c r="V271" s="36">
        <v>13.370864632731335</v>
      </c>
      <c r="W271" s="114">
        <v>14.926624458513834</v>
      </c>
      <c r="X271" s="17">
        <v>0</v>
      </c>
      <c r="Y271" s="17"/>
    </row>
    <row r="272" spans="3:25" ht="15">
      <c r="C272" s="54" t="s">
        <v>17</v>
      </c>
      <c r="D272" s="8"/>
      <c r="E272" s="9">
        <v>20</v>
      </c>
      <c r="F272" s="9">
        <v>32</v>
      </c>
      <c r="G272" s="9">
        <v>1028</v>
      </c>
      <c r="H272" s="114">
        <v>1080</v>
      </c>
      <c r="I272" s="9">
        <v>16</v>
      </c>
      <c r="J272" s="9">
        <v>16</v>
      </c>
      <c r="K272" s="9">
        <v>822.40000000000009</v>
      </c>
      <c r="L272" s="114">
        <v>854.40000000000009</v>
      </c>
      <c r="M272" s="115">
        <v>0.018726591760299623</v>
      </c>
      <c r="N272" s="116">
        <v>0.018726591760299623</v>
      </c>
      <c r="O272" s="116">
        <v>0.96254681647940077</v>
      </c>
      <c r="P272" s="62">
        <v>21.329588014981269</v>
      </c>
      <c r="Q272" s="9">
        <v>21.329588014981269</v>
      </c>
      <c r="R272" s="36">
        <v>1096.3408239700375</v>
      </c>
      <c r="S272" s="114">
        <v>1139</v>
      </c>
      <c r="T272" s="62">
        <v>0.74965017293337977</v>
      </c>
      <c r="U272" s="9">
        <v>0.74965017293337977</v>
      </c>
      <c r="V272" s="36">
        <v>38.532018888775731</v>
      </c>
      <c r="W272" s="114">
        <v>40.031319234642488</v>
      </c>
      <c r="X272" s="17">
        <v>0</v>
      </c>
      <c r="Y272" s="17"/>
    </row>
    <row r="273" spans="3:25" ht="15">
      <c r="C273" s="54" t="s">
        <v>18</v>
      </c>
      <c r="D273" s="8"/>
      <c r="E273" s="9">
        <v>0</v>
      </c>
      <c r="F273" s="9">
        <v>0</v>
      </c>
      <c r="G273" s="9">
        <v>82</v>
      </c>
      <c r="H273" s="114">
        <v>82</v>
      </c>
      <c r="I273" s="9">
        <v>0</v>
      </c>
      <c r="J273" s="9">
        <v>0</v>
      </c>
      <c r="K273" s="9">
        <v>65.600000000000009</v>
      </c>
      <c r="L273" s="114">
        <v>65.600000000000009</v>
      </c>
      <c r="M273" s="115">
        <v>0</v>
      </c>
      <c r="N273" s="116">
        <v>0</v>
      </c>
      <c r="O273" s="116">
        <v>1</v>
      </c>
      <c r="P273" s="62">
        <v>0</v>
      </c>
      <c r="Q273" s="9">
        <v>0</v>
      </c>
      <c r="R273" s="36">
        <v>88</v>
      </c>
      <c r="S273" s="114">
        <v>88</v>
      </c>
      <c r="T273" s="62">
        <v>0</v>
      </c>
      <c r="U273" s="9">
        <v>0</v>
      </c>
      <c r="V273" s="36">
        <v>2.1999999999999993</v>
      </c>
      <c r="W273" s="114">
        <v>2.1999999999999993</v>
      </c>
      <c r="X273" s="17">
        <v>0</v>
      </c>
      <c r="Y273" s="17"/>
    </row>
    <row r="274" spans="3:25" ht="15">
      <c r="C274" s="54" t="s">
        <v>19</v>
      </c>
      <c r="D274" s="8"/>
      <c r="E274" s="9">
        <v>1</v>
      </c>
      <c r="F274" s="9">
        <v>14</v>
      </c>
      <c r="G274" s="9">
        <v>72</v>
      </c>
      <c r="H274" s="114">
        <v>87</v>
      </c>
      <c r="I274" s="9">
        <v>0.80</v>
      </c>
      <c r="J274" s="9">
        <v>7</v>
      </c>
      <c r="K274" s="9">
        <v>57.60</v>
      </c>
      <c r="L274" s="114">
        <v>65.400000000000006</v>
      </c>
      <c r="M274" s="115">
        <v>0.012232415902140673</v>
      </c>
      <c r="N274" s="116">
        <v>0.10703363914373087</v>
      </c>
      <c r="O274" s="116">
        <v>0.88073394495412838</v>
      </c>
      <c r="P274" s="62">
        <v>1.1131498470948011</v>
      </c>
      <c r="Q274" s="9">
        <v>9.7400611620795097</v>
      </c>
      <c r="R274" s="36">
        <v>80.146788990825684</v>
      </c>
      <c r="S274" s="114">
        <v>91</v>
      </c>
      <c r="T274" s="62">
        <v>0.068152031454783754</v>
      </c>
      <c r="U274" s="9">
        <v>0.59633027522935778</v>
      </c>
      <c r="V274" s="36">
        <v>4.9069462647444304</v>
      </c>
      <c r="W274" s="114">
        <v>5.5714285714285721</v>
      </c>
      <c r="X274" s="17">
        <v>0</v>
      </c>
      <c r="Y274" s="17"/>
    </row>
    <row r="275" spans="3:25" ht="15">
      <c r="C275" s="54" t="s">
        <v>20</v>
      </c>
      <c r="D275" s="8"/>
      <c r="E275" s="9">
        <v>1</v>
      </c>
      <c r="F275" s="9">
        <v>34</v>
      </c>
      <c r="G275" s="9">
        <v>30</v>
      </c>
      <c r="H275" s="114">
        <v>65</v>
      </c>
      <c r="I275" s="9">
        <v>0.80</v>
      </c>
      <c r="J275" s="9">
        <v>17</v>
      </c>
      <c r="K275" s="9">
        <v>24</v>
      </c>
      <c r="L275" s="114">
        <v>41.80</v>
      </c>
      <c r="M275" s="115">
        <v>0.019138755980861247</v>
      </c>
      <c r="N275" s="116">
        <v>0.40669856459330145</v>
      </c>
      <c r="O275" s="116">
        <v>0.57416267942583732</v>
      </c>
      <c r="P275" s="62">
        <v>1.2440191387559811</v>
      </c>
      <c r="Q275" s="9">
        <v>26.435406698564595</v>
      </c>
      <c r="R275" s="36">
        <v>37.320574162679428</v>
      </c>
      <c r="S275" s="114">
        <v>65</v>
      </c>
      <c r="T275" s="62">
        <v>0.075219761878268634</v>
      </c>
      <c r="U275" s="9">
        <v>1.5984199399132082</v>
      </c>
      <c r="V275" s="36">
        <v>2.2565928563480586</v>
      </c>
      <c r="W275" s="114">
        <v>3.9302325581395352</v>
      </c>
      <c r="X275" s="17">
        <v>0</v>
      </c>
      <c r="Y275" s="17"/>
    </row>
    <row r="276" spans="3:25" ht="15">
      <c r="C276" s="54" t="s">
        <v>21</v>
      </c>
      <c r="D276" s="8"/>
      <c r="E276" s="9">
        <v>0</v>
      </c>
      <c r="F276" s="9">
        <v>3</v>
      </c>
      <c r="G276" s="9">
        <v>13</v>
      </c>
      <c r="H276" s="114">
        <v>16</v>
      </c>
      <c r="I276" s="9">
        <v>0</v>
      </c>
      <c r="J276" s="9">
        <v>1.50</v>
      </c>
      <c r="K276" s="9">
        <v>10.40</v>
      </c>
      <c r="L276" s="114">
        <v>11.90</v>
      </c>
      <c r="M276" s="115">
        <v>0</v>
      </c>
      <c r="N276" s="116">
        <v>0.12605042016806722</v>
      </c>
      <c r="O276" s="116">
        <v>0.87394957983193278</v>
      </c>
      <c r="P276" s="62">
        <v>0</v>
      </c>
      <c r="Q276" s="9">
        <v>2.0168067226890756</v>
      </c>
      <c r="R276" s="36">
        <v>13.983193277310924</v>
      </c>
      <c r="S276" s="114">
        <v>16</v>
      </c>
      <c r="T276" s="62">
        <v>0</v>
      </c>
      <c r="U276" s="9">
        <v>0.074522832388769472</v>
      </c>
      <c r="V276" s="36">
        <v>0.51669163789546835</v>
      </c>
      <c r="W276" s="114">
        <v>0.59121447028423779</v>
      </c>
      <c r="X276" s="17">
        <v>0</v>
      </c>
      <c r="Y276" s="17"/>
    </row>
    <row r="277" spans="3:25" ht="15">
      <c r="C277" s="54" t="s">
        <v>22</v>
      </c>
      <c r="D277" s="8"/>
      <c r="E277" s="9">
        <v>3</v>
      </c>
      <c r="F277" s="9">
        <v>8</v>
      </c>
      <c r="G277" s="9">
        <v>54</v>
      </c>
      <c r="H277" s="114">
        <v>65</v>
      </c>
      <c r="I277" s="9">
        <v>2.4000000000000004</v>
      </c>
      <c r="J277" s="9">
        <v>4</v>
      </c>
      <c r="K277" s="9">
        <v>43.20</v>
      </c>
      <c r="L277" s="114">
        <v>49.60</v>
      </c>
      <c r="M277" s="115">
        <v>0.048387096774193554</v>
      </c>
      <c r="N277" s="116">
        <v>0.080645161290322578</v>
      </c>
      <c r="O277" s="116">
        <v>0.87096774193548387</v>
      </c>
      <c r="P277" s="62">
        <v>3.0967741935483875</v>
      </c>
      <c r="Q277" s="9">
        <v>5.161290322580645</v>
      </c>
      <c r="R277" s="36">
        <v>55.741935483870968</v>
      </c>
      <c r="S277" s="114">
        <v>64</v>
      </c>
      <c r="T277" s="62">
        <v>0.26585514303104085</v>
      </c>
      <c r="U277" s="9">
        <v>0.44309190505173468</v>
      </c>
      <c r="V277" s="36">
        <v>4.7853925745587347</v>
      </c>
      <c r="W277" s="114">
        <v>5.49433962264151</v>
      </c>
      <c r="X277" s="17">
        <v>0</v>
      </c>
      <c r="Y277" s="17"/>
    </row>
    <row r="278" spans="3:25" ht="15">
      <c r="C278" s="54" t="s">
        <v>23</v>
      </c>
      <c r="D278" s="8"/>
      <c r="E278" s="9">
        <v>7</v>
      </c>
      <c r="F278" s="9">
        <v>1</v>
      </c>
      <c r="G278" s="9">
        <v>29</v>
      </c>
      <c r="H278" s="114">
        <v>37</v>
      </c>
      <c r="I278" s="9">
        <v>5.60</v>
      </c>
      <c r="J278" s="9">
        <v>0.50</v>
      </c>
      <c r="K278" s="9">
        <v>23.200000000000003</v>
      </c>
      <c r="L278" s="114">
        <v>29.300000000000004</v>
      </c>
      <c r="M278" s="115">
        <v>0.19112627986348121</v>
      </c>
      <c r="N278" s="116">
        <v>0.01706484641638225</v>
      </c>
      <c r="O278" s="116">
        <v>0.79180887372013653</v>
      </c>
      <c r="P278" s="62">
        <v>7.4539249146757669</v>
      </c>
      <c r="Q278" s="9">
        <v>0.66552901023890776</v>
      </c>
      <c r="R278" s="36">
        <v>30.880546075085324</v>
      </c>
      <c r="S278" s="114">
        <v>39</v>
      </c>
      <c r="T278" s="62">
        <v>0.32610921501706475</v>
      </c>
      <c r="U278" s="9">
        <v>0.029116894197952208</v>
      </c>
      <c r="V278" s="36">
        <v>1.3510238907849825</v>
      </c>
      <c r="W278" s="114">
        <v>1.7062499999999996</v>
      </c>
      <c r="X278" s="17">
        <v>0</v>
      </c>
      <c r="Y278" s="17"/>
    </row>
    <row r="279" spans="3:25" ht="15">
      <c r="C279" s="54" t="s">
        <v>24</v>
      </c>
      <c r="D279" s="8"/>
      <c r="E279" s="9"/>
      <c r="F279" s="9"/>
      <c r="G279" s="9"/>
      <c r="H279" s="114">
        <v>0</v>
      </c>
      <c r="I279" s="9">
        <v>0</v>
      </c>
      <c r="J279" s="9">
        <v>0</v>
      </c>
      <c r="K279" s="9">
        <v>0</v>
      </c>
      <c r="L279" s="114">
        <v>0</v>
      </c>
      <c r="M279" s="115">
        <v>0</v>
      </c>
      <c r="N279" s="116">
        <v>0</v>
      </c>
      <c r="O279" s="116">
        <v>0</v>
      </c>
      <c r="P279" s="62">
        <v>0</v>
      </c>
      <c r="Q279" s="9">
        <v>0</v>
      </c>
      <c r="R279" s="36">
        <v>0</v>
      </c>
      <c r="S279" s="114">
        <v>0</v>
      </c>
      <c r="T279" s="62">
        <v>0</v>
      </c>
      <c r="U279" s="9">
        <v>0</v>
      </c>
      <c r="V279" s="36">
        <v>0</v>
      </c>
      <c r="W279" s="114">
        <v>0</v>
      </c>
      <c r="X279" s="17">
        <v>0</v>
      </c>
      <c r="Y279" s="17"/>
    </row>
    <row r="280" spans="3:25" ht="15">
      <c r="C280" s="54" t="s">
        <v>25</v>
      </c>
      <c r="D280" s="8"/>
      <c r="E280" s="9">
        <v>66</v>
      </c>
      <c r="F280" s="9">
        <v>87</v>
      </c>
      <c r="G280" s="9">
        <v>431</v>
      </c>
      <c r="H280" s="114">
        <v>584</v>
      </c>
      <c r="I280" s="9">
        <v>52.80</v>
      </c>
      <c r="J280" s="9">
        <v>43.50</v>
      </c>
      <c r="K280" s="9">
        <v>344.80</v>
      </c>
      <c r="L280" s="114">
        <v>441.10</v>
      </c>
      <c r="M280" s="115">
        <v>0.11970074812967581</v>
      </c>
      <c r="N280" s="116">
        <v>0.098617093629562447</v>
      </c>
      <c r="O280" s="116">
        <v>0.7816821582407617</v>
      </c>
      <c r="P280" s="62">
        <v>70.503740648379051</v>
      </c>
      <c r="Q280" s="9">
        <v>58.085468147812279</v>
      </c>
      <c r="R280" s="36">
        <v>460.41079120380863</v>
      </c>
      <c r="S280" s="114">
        <v>589</v>
      </c>
      <c r="T280" s="62">
        <v>1.6862827092774924</v>
      </c>
      <c r="U280" s="9">
        <v>1.3892670048024793</v>
      </c>
      <c r="V280" s="36">
        <v>11.011937086342412</v>
      </c>
      <c r="W280" s="114">
        <v>14.087486800422385</v>
      </c>
      <c r="X280" s="17">
        <v>0</v>
      </c>
      <c r="Y280" s="17"/>
    </row>
    <row r="281" spans="3:25" ht="15">
      <c r="C281" s="54" t="s">
        <v>26</v>
      </c>
      <c r="D281" s="8"/>
      <c r="E281" s="9">
        <v>2</v>
      </c>
      <c r="F281" s="9">
        <v>50</v>
      </c>
      <c r="G281" s="9">
        <v>77</v>
      </c>
      <c r="H281" s="114">
        <v>129</v>
      </c>
      <c r="I281" s="9">
        <v>1.60</v>
      </c>
      <c r="J281" s="9">
        <v>25</v>
      </c>
      <c r="K281" s="9">
        <v>61.60</v>
      </c>
      <c r="L281" s="114">
        <v>88.20</v>
      </c>
      <c r="M281" s="115">
        <v>0.018140589569160998</v>
      </c>
      <c r="N281" s="116">
        <v>0.28344671201814059</v>
      </c>
      <c r="O281" s="116">
        <v>0.69841269841269837</v>
      </c>
      <c r="P281" s="62">
        <v>2.4126984126984126</v>
      </c>
      <c r="Q281" s="9">
        <v>37.698412698412696</v>
      </c>
      <c r="R281" s="36">
        <v>92.888888888888886</v>
      </c>
      <c r="S281" s="114">
        <v>133</v>
      </c>
      <c r="T281" s="62">
        <v>0.16744717565451905</v>
      </c>
      <c r="U281" s="9">
        <v>2.61636211960186</v>
      </c>
      <c r="V281" s="36">
        <v>6.4467162626989838</v>
      </c>
      <c r="W281" s="114">
        <v>9.2305255579553638</v>
      </c>
      <c r="X281" s="17">
        <v>0</v>
      </c>
      <c r="Y281" s="17"/>
    </row>
    <row r="282" spans="3:25" ht="15">
      <c r="C282" s="54" t="s">
        <v>27</v>
      </c>
      <c r="D282" s="8"/>
      <c r="E282" s="9">
        <v>15</v>
      </c>
      <c r="F282" s="9">
        <v>29</v>
      </c>
      <c r="G282" s="9">
        <v>271</v>
      </c>
      <c r="H282" s="114">
        <v>315</v>
      </c>
      <c r="I282" s="9">
        <v>12</v>
      </c>
      <c r="J282" s="9">
        <v>14.50</v>
      </c>
      <c r="K282" s="9">
        <v>216.80</v>
      </c>
      <c r="L282" s="114">
        <v>243.30</v>
      </c>
      <c r="M282" s="115">
        <v>0.049321824907521579</v>
      </c>
      <c r="N282" s="116">
        <v>0.059597205096588571</v>
      </c>
      <c r="O282" s="116">
        <v>0.89108096999588982</v>
      </c>
      <c r="P282" s="62">
        <v>16.2268803945746</v>
      </c>
      <c r="Q282" s="9">
        <v>19.607480476777638</v>
      </c>
      <c r="R282" s="36">
        <v>293.16563912864774</v>
      </c>
      <c r="S282" s="114">
        <v>329</v>
      </c>
      <c r="T282" s="62">
        <v>0.78934147004117128</v>
      </c>
      <c r="U282" s="9">
        <v>0.95378760963308185</v>
      </c>
      <c r="V282" s="36">
        <v>14.260769225410492</v>
      </c>
      <c r="W282" s="114">
        <v>16.003898305084746</v>
      </c>
      <c r="X282" s="17">
        <v>0</v>
      </c>
      <c r="Y282" s="17"/>
    </row>
    <row r="283" spans="3:25" ht="15.75" thickBot="1">
      <c r="C283" s="54" t="s">
        <v>28</v>
      </c>
      <c r="D283" s="8"/>
      <c r="E283" s="9">
        <v>1</v>
      </c>
      <c r="F283" s="9">
        <v>0</v>
      </c>
      <c r="G283" s="9">
        <v>0</v>
      </c>
      <c r="H283" s="114">
        <v>1</v>
      </c>
      <c r="I283" s="9">
        <v>0.80</v>
      </c>
      <c r="J283" s="9">
        <v>0</v>
      </c>
      <c r="K283" s="9">
        <v>0</v>
      </c>
      <c r="L283" s="114">
        <v>0.80</v>
      </c>
      <c r="M283" s="115">
        <v>1</v>
      </c>
      <c r="N283" s="116">
        <v>0</v>
      </c>
      <c r="O283" s="116">
        <v>0</v>
      </c>
      <c r="P283" s="62">
        <v>1</v>
      </c>
      <c r="Q283" s="9">
        <v>0</v>
      </c>
      <c r="R283" s="36">
        <v>0</v>
      </c>
      <c r="S283" s="114">
        <v>1</v>
      </c>
      <c r="T283" s="62">
        <v>0</v>
      </c>
      <c r="U283" s="9">
        <v>0</v>
      </c>
      <c r="V283" s="36">
        <v>0</v>
      </c>
      <c r="W283" s="114">
        <v>0</v>
      </c>
      <c r="X283" s="17">
        <v>0</v>
      </c>
      <c r="Y283" s="17"/>
    </row>
    <row r="284" spans="3:25" ht="15">
      <c r="C284" s="95" t="s">
        <v>37</v>
      </c>
      <c r="D284" s="207"/>
      <c r="E284" s="96">
        <v>726</v>
      </c>
      <c r="F284" s="97">
        <v>1061</v>
      </c>
      <c r="G284" s="97">
        <v>7585</v>
      </c>
      <c r="H284" s="122">
        <v>9372</v>
      </c>
      <c r="I284" s="97">
        <v>580.79999999999995</v>
      </c>
      <c r="J284" s="97">
        <v>530.50</v>
      </c>
      <c r="K284" s="97">
        <v>6068.0000000000018</v>
      </c>
      <c r="L284" s="122">
        <v>7179.30</v>
      </c>
      <c r="M284" s="123"/>
      <c r="N284" s="124"/>
      <c r="O284" s="124"/>
      <c r="P284" s="98">
        <v>1986.7139181533296</v>
      </c>
      <c r="Q284" s="125">
        <v>1342.2166464669169</v>
      </c>
      <c r="R284" s="109">
        <v>8560.0694353797553</v>
      </c>
      <c r="S284" s="122">
        <v>11889</v>
      </c>
      <c r="T284" s="98">
        <v>97.269910155816618</v>
      </c>
      <c r="U284" s="125">
        <v>65.572328547994189</v>
      </c>
      <c r="V284" s="109">
        <v>361.94664444809052</v>
      </c>
      <c r="W284" s="122">
        <v>524.78888315190136</v>
      </c>
      <c r="X284" s="17">
        <v>0</v>
      </c>
      <c r="Y284" s="17"/>
    </row>
    <row r="285" spans="3:25" ht="15">
      <c r="C285" s="54"/>
      <c r="D285" s="8"/>
      <c r="E285" s="8"/>
      <c r="F285" s="8"/>
      <c r="G285" s="8"/>
      <c r="H285" s="54"/>
      <c r="I285" s="8"/>
      <c r="J285" s="8"/>
      <c r="K285" s="8"/>
      <c r="L285" s="54"/>
      <c r="P285" s="57"/>
      <c r="Q285" s="37"/>
      <c r="R285" s="58"/>
      <c r="S285" s="114"/>
      <c r="T285" s="57"/>
      <c r="U285" s="37"/>
      <c r="V285" s="58"/>
      <c r="W285" s="54"/>
      <c r="X285" s="17"/>
      <c r="Y285" s="17"/>
    </row>
    <row r="286" spans="3:25" ht="15">
      <c r="C286" s="101" t="s">
        <v>52</v>
      </c>
      <c r="D286" s="208"/>
      <c r="E286" s="69"/>
      <c r="F286" s="69"/>
      <c r="G286" s="69"/>
      <c r="H286" s="69"/>
      <c r="I286" s="69"/>
      <c r="J286" s="69"/>
      <c r="K286" s="69"/>
      <c r="L286" s="70"/>
      <c r="M286" s="540" t="s">
        <v>61</v>
      </c>
      <c r="N286" s="541"/>
      <c r="O286" s="542"/>
      <c r="P286" s="68"/>
      <c r="Q286" s="69"/>
      <c r="R286" s="70"/>
      <c r="S286" s="70"/>
      <c r="T286" s="68"/>
      <c r="U286" s="69"/>
      <c r="V286" s="70"/>
      <c r="W286" s="70"/>
      <c r="X286" s="17"/>
      <c r="Y286" s="17"/>
    </row>
    <row r="287" spans="3:25" ht="15">
      <c r="C287" s="91" t="s">
        <v>54</v>
      </c>
      <c r="D287" s="82"/>
      <c r="E287" s="8">
        <v>8</v>
      </c>
      <c r="F287" s="8">
        <v>52</v>
      </c>
      <c r="G287" s="8">
        <v>202</v>
      </c>
      <c r="H287" s="126">
        <v>262</v>
      </c>
      <c r="I287" s="8"/>
      <c r="J287" s="8"/>
      <c r="K287" s="127" t="s">
        <v>63</v>
      </c>
      <c r="L287" s="121">
        <v>209.60000000000002</v>
      </c>
      <c r="M287" s="107">
        <v>0.12365591397849463</v>
      </c>
      <c r="N287" s="107">
        <v>0.25806451612903225</v>
      </c>
      <c r="O287" s="107">
        <v>0.61827956989247312</v>
      </c>
      <c r="P287" s="62">
        <v>44.911827956989256</v>
      </c>
      <c r="Q287" s="9">
        <v>93.729032258064521</v>
      </c>
      <c r="R287" s="36">
        <v>224.55913978494627</v>
      </c>
      <c r="S287" s="114">
        <v>363.20000000000005</v>
      </c>
      <c r="T287" s="62">
        <v>13.111356226153312</v>
      </c>
      <c r="U287" s="9">
        <v>27.362830385015606</v>
      </c>
      <c r="V287" s="36">
        <v>65.556781130766552</v>
      </c>
      <c r="W287" s="114">
        <v>106.03096774193547</v>
      </c>
      <c r="X287" s="17">
        <v>0</v>
      </c>
      <c r="Y287" s="17"/>
    </row>
    <row r="288" spans="2:25" ht="15">
      <c r="B288" s="162"/>
      <c r="C288" s="54" t="s">
        <v>29</v>
      </c>
      <c r="D288" s="8"/>
      <c r="E288" s="8"/>
      <c r="F288" s="8"/>
      <c r="G288" s="8"/>
      <c r="H288" s="126">
        <v>203</v>
      </c>
      <c r="I288" s="8"/>
      <c r="J288" s="8"/>
      <c r="K288" s="8"/>
      <c r="L288" s="114">
        <v>203</v>
      </c>
      <c r="M288" s="107">
        <v>0.0014705882352941176</v>
      </c>
      <c r="N288" s="107">
        <v>0.0014705882352941176</v>
      </c>
      <c r="O288" s="107">
        <v>0.99705882352941178</v>
      </c>
      <c r="P288" s="62">
        <v>0.40441176470588236</v>
      </c>
      <c r="Q288" s="9">
        <v>0.40441176470588236</v>
      </c>
      <c r="R288" s="36">
        <v>274.19117647058823</v>
      </c>
      <c r="S288" s="114">
        <v>275</v>
      </c>
      <c r="T288" s="62">
        <v>0.032709775086505195</v>
      </c>
      <c r="U288" s="9">
        <v>0.032709775086505195</v>
      </c>
      <c r="V288" s="36">
        <v>22.177227508650521</v>
      </c>
      <c r="W288" s="114">
        <v>22.242647058823529</v>
      </c>
      <c r="X288" s="17">
        <v>0</v>
      </c>
      <c r="Y288" s="17"/>
    </row>
    <row r="289" spans="2:25" ht="15.75" thickBot="1">
      <c r="B289" s="162"/>
      <c r="C289" s="120" t="s">
        <v>30</v>
      </c>
      <c r="D289" s="213"/>
      <c r="E289" s="8"/>
      <c r="F289" s="8"/>
      <c r="G289" s="8"/>
      <c r="H289" s="128">
        <v>251.77964060330638</v>
      </c>
      <c r="I289" s="8"/>
      <c r="J289" s="8"/>
      <c r="K289" s="8"/>
      <c r="L289" s="114">
        <v>251.77964060330638</v>
      </c>
      <c r="M289" s="107">
        <v>0</v>
      </c>
      <c r="N289" s="107">
        <v>0</v>
      </c>
      <c r="O289" s="107">
        <v>1</v>
      </c>
      <c r="P289" s="62">
        <v>0</v>
      </c>
      <c r="Q289" s="9">
        <v>0</v>
      </c>
      <c r="R289" s="36">
        <v>339</v>
      </c>
      <c r="S289" s="114">
        <v>339</v>
      </c>
      <c r="T289" s="62">
        <v>0</v>
      </c>
      <c r="U289" s="9">
        <v>0</v>
      </c>
      <c r="V289" s="36">
        <v>1.6604081632653061</v>
      </c>
      <c r="W289" s="114">
        <v>1.6604081632653061</v>
      </c>
      <c r="X289" s="17">
        <v>0</v>
      </c>
      <c r="Y289" s="17"/>
    </row>
    <row r="290" spans="2:25" ht="15.75" thickBot="1">
      <c r="B290" s="202"/>
      <c r="C290" s="170" t="s">
        <v>34</v>
      </c>
      <c r="D290" s="214"/>
      <c r="E290" s="171"/>
      <c r="F290" s="74"/>
      <c r="G290" s="74"/>
      <c r="H290" s="172">
        <v>10088.779640603307</v>
      </c>
      <c r="I290" s="74"/>
      <c r="J290" s="74"/>
      <c r="K290" s="74"/>
      <c r="L290" s="172">
        <v>7843.6796406033072</v>
      </c>
      <c r="M290" s="171"/>
      <c r="N290" s="74"/>
      <c r="O290" s="173"/>
      <c r="P290" s="174">
        <v>2032.0301578750248</v>
      </c>
      <c r="Q290" s="72">
        <v>1436.3500904896873</v>
      </c>
      <c r="R290" s="175">
        <v>9397.8197516352884</v>
      </c>
      <c r="S290" s="172">
        <v>12866.20</v>
      </c>
      <c r="T290" s="174">
        <v>110.41397615705644</v>
      </c>
      <c r="U290" s="72">
        <v>92.967868708096304</v>
      </c>
      <c r="V290" s="175">
        <v>451.3410612507729</v>
      </c>
      <c r="W290" s="172">
        <v>654.72290611592564</v>
      </c>
      <c r="X290" s="17">
        <v>0</v>
      </c>
      <c r="Y290" s="17"/>
    </row>
    <row r="291" spans="3:25" ht="15.75" thickTop="1">
      <c r="C291" s="165" t="s">
        <v>180</v>
      </c>
      <c r="D291" s="215"/>
      <c r="E291" s="51"/>
      <c r="F291" s="51"/>
      <c r="G291" s="51"/>
      <c r="H291" s="166">
        <v>396</v>
      </c>
      <c r="I291" s="51"/>
      <c r="J291" s="51"/>
      <c r="K291" s="167" t="s">
        <v>63</v>
      </c>
      <c r="L291" s="168">
        <v>316.80</v>
      </c>
      <c r="M291" s="55">
        <v>0.022508038585209004</v>
      </c>
      <c r="N291" s="55">
        <v>0.0064308681672025723</v>
      </c>
      <c r="O291" s="55">
        <v>0.97106109324758838</v>
      </c>
      <c r="P291" s="65">
        <v>10.263665594855306</v>
      </c>
      <c r="Q291" s="16">
        <v>2.932475884244373</v>
      </c>
      <c r="R291" s="67">
        <v>442.80385852090029</v>
      </c>
      <c r="S291" s="169">
        <v>456</v>
      </c>
      <c r="T291" s="65">
        <v>0.28810868373982901</v>
      </c>
      <c r="U291" s="16">
        <v>0.082316766782808276</v>
      </c>
      <c r="V291" s="67">
        <v>12.429831784204049</v>
      </c>
      <c r="W291" s="169">
        <v>12.800257234726688</v>
      </c>
      <c r="X291" s="17">
        <v>0</v>
      </c>
      <c r="Y291" s="17"/>
    </row>
    <row r="293" spans="3:12" ht="15">
      <c r="C293" s="129" t="s">
        <v>39</v>
      </c>
      <c r="D293" s="216"/>
      <c r="H293" s="17"/>
      <c r="I293" s="17"/>
      <c r="J293" s="17"/>
      <c r="K293" s="17"/>
      <c r="L293" s="17"/>
    </row>
    <row r="294" spans="3:4" ht="15">
      <c r="C294" s="7" t="s">
        <v>40</v>
      </c>
      <c r="D294" s="7"/>
    </row>
    <row r="295" spans="3:4" ht="15">
      <c r="C295" s="130" t="s">
        <v>46</v>
      </c>
      <c r="D295" s="130"/>
    </row>
    <row r="296" spans="3:4" ht="15">
      <c r="C296" s="7" t="s">
        <v>41</v>
      </c>
      <c r="D296" s="7"/>
    </row>
    <row r="297" spans="3:4" ht="15">
      <c r="C297" s="7" t="s">
        <v>42</v>
      </c>
      <c r="D297" s="7"/>
    </row>
    <row r="298" spans="3:4" ht="15">
      <c r="C298" s="7" t="s">
        <v>47</v>
      </c>
      <c r="D298" s="7"/>
    </row>
    <row r="299" spans="3:4" ht="15">
      <c r="C299" s="7" t="s">
        <v>43</v>
      </c>
      <c r="D299" s="7"/>
    </row>
    <row r="300" spans="3:4" ht="15">
      <c r="C300" s="7" t="s">
        <v>44</v>
      </c>
      <c r="D300" s="7"/>
    </row>
    <row r="301" spans="3:4" ht="15">
      <c r="C301" s="7" t="s">
        <v>45</v>
      </c>
      <c r="D301" s="7"/>
    </row>
  </sheetData>
  <sheetProtection algorithmName="SHA-512" hashValue="Kwvr7mkSRzM3zF+LgYMVXQB87HumdzcmTiX1lkzWg9Gke0wmFtlc5XPa4Ox0OWtP/C9o93hTshQ4uqg+NEPgaw==" saltValue="YG4ZfWnUNr8ULFhB9ZGTiA==" spinCount="100000" sheet="1" objects="1" scenarios="1"/>
  <mergeCells count="112">
    <mergeCell ref="G9:X9"/>
    <mergeCell ref="D10:D12"/>
    <mergeCell ref="K10:L10"/>
    <mergeCell ref="K11:L11"/>
    <mergeCell ref="M10:N10"/>
    <mergeCell ref="Y9:AH9"/>
    <mergeCell ref="AG178:AH178"/>
    <mergeCell ref="AG179:AH179"/>
    <mergeCell ref="Y10:Z10"/>
    <mergeCell ref="Y11:Z11"/>
    <mergeCell ref="AG10:AH10"/>
    <mergeCell ref="AG11:AH11"/>
    <mergeCell ref="AA10:AB10"/>
    <mergeCell ref="AA11:AB11"/>
    <mergeCell ref="AC10:AD10"/>
    <mergeCell ref="AC11:AD11"/>
    <mergeCell ref="AE10:AF10"/>
    <mergeCell ref="AE11:AF11"/>
    <mergeCell ref="S10:T10"/>
    <mergeCell ref="S11:T11"/>
    <mergeCell ref="U10:V10"/>
    <mergeCell ref="AC179:AD179"/>
    <mergeCell ref="Y178:Z178"/>
    <mergeCell ref="AC178:AD178"/>
    <mergeCell ref="R223:S223"/>
    <mergeCell ref="F223:G223"/>
    <mergeCell ref="D223:E223"/>
    <mergeCell ref="M286:O286"/>
    <mergeCell ref="T257:V257"/>
    <mergeCell ref="C179:C180"/>
    <mergeCell ref="C257:C258"/>
    <mergeCell ref="E257:G257"/>
    <mergeCell ref="O179:P179"/>
    <mergeCell ref="Q179:R179"/>
    <mergeCell ref="S179:T179"/>
    <mergeCell ref="E179:F179"/>
    <mergeCell ref="G179:H179"/>
    <mergeCell ref="I179:J179"/>
    <mergeCell ref="K179:L179"/>
    <mergeCell ref="M179:N179"/>
    <mergeCell ref="M257:O257"/>
    <mergeCell ref="P257:R257"/>
    <mergeCell ref="U179:U180"/>
    <mergeCell ref="U11:V11"/>
    <mergeCell ref="W10:X10"/>
    <mergeCell ref="W11:X11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M11:N11"/>
    <mergeCell ref="E10:F10"/>
    <mergeCell ref="E11:F11"/>
    <mergeCell ref="G10:H10"/>
    <mergeCell ref="G11:H11"/>
    <mergeCell ref="I10:J10"/>
    <mergeCell ref="I11:J11"/>
    <mergeCell ref="O10:P10"/>
    <mergeCell ref="O11:P11"/>
    <mergeCell ref="Q10:R10"/>
    <mergeCell ref="Q11:R11"/>
    <mergeCell ref="K123:L123"/>
    <mergeCell ref="M123:N123"/>
    <mergeCell ref="Y69:Z69"/>
    <mergeCell ref="AA69:AB69"/>
    <mergeCell ref="AC69:AD69"/>
    <mergeCell ref="O178:P178"/>
    <mergeCell ref="Q178:R178"/>
    <mergeCell ref="S178:T178"/>
    <mergeCell ref="D151:E151"/>
    <mergeCell ref="F151:G151"/>
    <mergeCell ref="H151:I151"/>
    <mergeCell ref="E178:L178"/>
    <mergeCell ref="M178:N178"/>
    <mergeCell ref="O123:P123"/>
    <mergeCell ref="Q123:R123"/>
    <mergeCell ref="S123:T123"/>
    <mergeCell ref="U123:V123"/>
    <mergeCell ref="W123:X123"/>
    <mergeCell ref="Y123:Z123"/>
    <mergeCell ref="AA123:AB123"/>
    <mergeCell ref="AC123:AD123"/>
    <mergeCell ref="AE123:AF123"/>
    <mergeCell ref="AG123:AH123"/>
    <mergeCell ref="Y179:Z179"/>
    <mergeCell ref="AG69:AH69"/>
    <mergeCell ref="AI69:AJ69"/>
    <mergeCell ref="E96:F96"/>
    <mergeCell ref="G96:H96"/>
    <mergeCell ref="I96:J96"/>
    <mergeCell ref="K96:L96"/>
    <mergeCell ref="M96:N96"/>
    <mergeCell ref="O96:P96"/>
    <mergeCell ref="Q96:R96"/>
    <mergeCell ref="S96:T96"/>
    <mergeCell ref="U96:V96"/>
    <mergeCell ref="W96:X96"/>
    <mergeCell ref="Y96:Z96"/>
    <mergeCell ref="AA96:AB96"/>
    <mergeCell ref="AC96:AD96"/>
    <mergeCell ref="AE96:AF96"/>
    <mergeCell ref="AE69:AF69"/>
    <mergeCell ref="AG96:AH96"/>
    <mergeCell ref="E123:F123"/>
    <mergeCell ref="G123:H123"/>
    <mergeCell ref="I123:J123"/>
  </mergeCells>
  <pageMargins left="0.7" right="0.7" top="0.75" bottom="0.75" header="0.3" footer="0.3"/>
  <pageSetup orientation="portrait" paperSize="9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Shafiq, Subhan (NO - Oslo)</cp:lastModifiedBy>
  <dcterms:created xsi:type="dcterms:W3CDTF">2018-09-18T09:57:43Z</dcterms:created>
  <dcterms:modified xsi:type="dcterms:W3CDTF">2019-06-06T07:08:56Z</dcterms:modified>
  <cp:category/>
  <cp:contentType/>
  <cp:contentStatus/>
</cp:coreProperties>
</file>