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0730" windowHeight="9735" tabRatio="719" activeTab="1"/>
  </bookViews>
  <sheets>
    <sheet name="Regnskap 2014" sheetId="1" r:id="rId1"/>
    <sheet name="Resultat 2014" sheetId="2" r:id="rId2"/>
    <sheet name="Korrigeringsbilag" sheetId="3" r:id="rId3"/>
    <sheet name="Ark2" sheetId="4" r:id="rId4"/>
  </sheets>
  <definedNames>
    <definedName name="_xlnm.Print_Area" localSheetId="2">'Korrigeringsbilag'!$A$1:$D$26</definedName>
    <definedName name="_xlnm.Print_Area" localSheetId="0">'Regnskap 2014'!$A$1:$AN$84</definedName>
  </definedNames>
  <calcPr fullCalcOnLoad="1"/>
</workbook>
</file>

<file path=xl/sharedStrings.xml><?xml version="1.0" encoding="utf-8"?>
<sst xmlns="http://schemas.openxmlformats.org/spreadsheetml/2006/main" count="184" uniqueCount="129">
  <si>
    <t>Dato</t>
  </si>
  <si>
    <t>Tekst</t>
  </si>
  <si>
    <t>Bilagnr</t>
  </si>
  <si>
    <t>SpareBank1</t>
  </si>
  <si>
    <t>Kontingent</t>
  </si>
  <si>
    <t>Diverse</t>
  </si>
  <si>
    <t>Valgkamp</t>
  </si>
  <si>
    <t>Debet</t>
  </si>
  <si>
    <t>Kredit</t>
  </si>
  <si>
    <t>Kontrollfelt</t>
  </si>
  <si>
    <t>Inngående saldo</t>
  </si>
  <si>
    <t>Avvik</t>
  </si>
  <si>
    <t>SUM</t>
  </si>
  <si>
    <t>Inntekter</t>
  </si>
  <si>
    <t>Stemmestøtte</t>
  </si>
  <si>
    <t>Utgifter</t>
  </si>
  <si>
    <t>Egne arrangement</t>
  </si>
  <si>
    <t>Andre arrangement</t>
  </si>
  <si>
    <t>Diverse/rentekostnader</t>
  </si>
  <si>
    <t>Møter egne</t>
  </si>
  <si>
    <t>Møter andres</t>
  </si>
  <si>
    <t>Sommerseminar</t>
  </si>
  <si>
    <t>Renter og gebyr</t>
  </si>
  <si>
    <t>Kontordrift/inventar</t>
  </si>
  <si>
    <t>Husleie/strøm</t>
  </si>
  <si>
    <t>Lønn/sosiale kostnader</t>
  </si>
  <si>
    <t>Bydelslag</t>
  </si>
  <si>
    <t>Resultat 2011</t>
  </si>
  <si>
    <t>Resultat 2010</t>
  </si>
  <si>
    <t>Kontordrift/inventar/porto</t>
  </si>
  <si>
    <t>Fordringer</t>
  </si>
  <si>
    <t>Resultat 2012</t>
  </si>
  <si>
    <t>Skatt</t>
  </si>
  <si>
    <t>Arbeidsgiveravgift</t>
  </si>
  <si>
    <t>Feriepenger</t>
  </si>
  <si>
    <t>Lønn</t>
  </si>
  <si>
    <t>Diverse inntekt</t>
  </si>
  <si>
    <t>Differanse</t>
  </si>
  <si>
    <t>Diverse/renteinntekter</t>
  </si>
  <si>
    <t>Gjeld:</t>
  </si>
  <si>
    <t>Fordringer:</t>
  </si>
  <si>
    <t>Resultat 2013</t>
  </si>
  <si>
    <t>Budsjett 2014</t>
  </si>
  <si>
    <t>Støtte fra VHO</t>
  </si>
  <si>
    <t>Husleieinntekter</t>
  </si>
  <si>
    <t>Strøm og fellesutgifter</t>
  </si>
  <si>
    <t>Ivar Koteng - husleie 01.01.14 - 31.03.14</t>
  </si>
  <si>
    <t>Lindorff - rest - for sent betalt faktura til Trønderenergi 2013</t>
  </si>
  <si>
    <t>VHO - Opptjent kontingent 2013</t>
  </si>
  <si>
    <t>Stemmestøtte - fyklesmannen i Sogn og Fjordane</t>
  </si>
  <si>
    <t>Ivar Koteng - husleie 01.04.14 - 30.06.14</t>
  </si>
  <si>
    <t>Partistøtte - Trondheim Kommune</t>
  </si>
  <si>
    <t>Lindorff - Strøm 2013 - Trønderenergi</t>
  </si>
  <si>
    <t>Deltakelse fylkesårsmøte - rundsum</t>
  </si>
  <si>
    <t>Oppgjør fyklesårsmøtet 2014</t>
  </si>
  <si>
    <t>Resultat pr 31.12.2014</t>
  </si>
  <si>
    <t>Beholdning pr 31.12.14</t>
  </si>
  <si>
    <t>Fordringer pr 31.12.14</t>
  </si>
  <si>
    <t>Gjeld pr 31.12.14</t>
  </si>
  <si>
    <t>Ivar Koteng - husleie 01.07.14 - 30.09.14</t>
  </si>
  <si>
    <t>Connecto AS (Posten Norge)</t>
  </si>
  <si>
    <t>Fra VHO - kontingent</t>
  </si>
  <si>
    <t>Johansen &amp; Co - ekstranøkkel postboks</t>
  </si>
  <si>
    <t>Ivar Koteng - husleie 01.10.14 - 31.12.14</t>
  </si>
  <si>
    <t>Deltakelse LK/2014/089-1 - Reitan, Hanne Moe</t>
  </si>
  <si>
    <t>Deltakelse LK/2014/089-1 - Carstens, Fredrik</t>
  </si>
  <si>
    <t>Deltakelse LK/2014/022-2 - Myhre, Frode</t>
  </si>
  <si>
    <t>Reisekostnader - temamøte - Stein, Jonas</t>
  </si>
  <si>
    <t>Lønn inkludert feriepenger - Vinje, Ingrid - 2014</t>
  </si>
  <si>
    <t>Tromsø Kemnerkontor - skatt - termin 1 . - Vinje, Ingrid</t>
  </si>
  <si>
    <t>Reisekostnader - årsmøte Trondheim Venstre - Spinnangr, Ina R.</t>
  </si>
  <si>
    <t>Refusjon utlegg - gave leder årsmøte - Wahlberg, Vidar</t>
  </si>
  <si>
    <t>Refusjon utlegg - mat årsmøte - Sunde-Eidem, Lucie</t>
  </si>
  <si>
    <t>Refusjon utlegg - gave styret årsmøte - Spinnangr, Ina R.</t>
  </si>
  <si>
    <t>Reisekostnader - årsmøte Trondheim Venstre - Vinje, Ingrid</t>
  </si>
  <si>
    <t xml:space="preserve">Reisekostnader - årsmøte NVKL - Reitan, Hanne Moe </t>
  </si>
  <si>
    <t xml:space="preserve">Reisekostnader - fylkesårsmøte - Sunde-Eidem, Lucie </t>
  </si>
  <si>
    <t>Refusjon utlegg - porto - Vinje, Ingrid</t>
  </si>
  <si>
    <t>Deltakelse LM2014/089-3 - Sinnangr, Ina R.</t>
  </si>
  <si>
    <t>Deltakelse LM2014/152-1 - Vinje, Ingrid</t>
  </si>
  <si>
    <t xml:space="preserve">Forskudd reise - Reitan, Hanne Moe </t>
  </si>
  <si>
    <t xml:space="preserve">Reisekostnader - Gjest på temamøte - Kjeldstadli, Ole Peder </t>
  </si>
  <si>
    <t>Reisekostnader - sommerseminar Stavanger - Wahlberg, Vidar</t>
  </si>
  <si>
    <t>Refusjon utlegg - møtemat/gave innledere - Wahlberg, Vidar</t>
  </si>
  <si>
    <t>Reisekostnader - sommerseminar Stavanger - Myhre, Frode</t>
  </si>
  <si>
    <t>Reisekostnader - sommerseminar Stavanger - Reitan, Hanne Moe</t>
  </si>
  <si>
    <t>Reisekostnader LK - Reitan, Hanne Moe</t>
  </si>
  <si>
    <t>Reisekostnader LK - Carstens, Fredrik</t>
  </si>
  <si>
    <t>Reisekostnader LK - Myhre, Frode</t>
  </si>
  <si>
    <t>Reisekostnader - temamøte - Andersland, Julie</t>
  </si>
  <si>
    <t>Reisekostnader - nominasjonsmøte - Spinnangr, Ina R.</t>
  </si>
  <si>
    <t>Deltakelse LK2013 - J. Gunnes</t>
  </si>
  <si>
    <t>Deltakelse LK2014 - N. Heldal</t>
  </si>
  <si>
    <t>Refusjon utlegg - porto og temamøte</t>
  </si>
  <si>
    <t>Refusjon utlegg - møtemat - V. Wahlberg</t>
  </si>
  <si>
    <t>Deltakelse LK2014/036-1 - E. Moe</t>
  </si>
  <si>
    <t>Valgkampmateriell - forhåndsbestilt fra VHO</t>
  </si>
  <si>
    <t>Fra Sør-Trøndelag Venstre - andel av husleiekostnader</t>
  </si>
  <si>
    <t>Fra Sør-Trøndelag Unge Venstre - andel av husleiekostnader</t>
  </si>
  <si>
    <t>Trondheim Kemnerkontor - avregning skatt, 6.termin 2013</t>
  </si>
  <si>
    <t>Reusjon utlegg deltakelse LM - Svalbard Venstre</t>
  </si>
  <si>
    <t>Utbetalt 30,- for mye på faktura fra VHO</t>
  </si>
  <si>
    <t>Består av ikke oppgjort forskudd på reise. Betales inn i januar 2015</t>
  </si>
  <si>
    <t>kostnader</t>
  </si>
  <si>
    <t>Utbetalt 10,- for my i refusjon utlegg - T. Åm 2013</t>
  </si>
  <si>
    <t>inntekter</t>
  </si>
  <si>
    <t>Avvik arbeidsgiveravgift - 6.termin 2013</t>
  </si>
  <si>
    <t>RESULTAT pr 31.12.14</t>
  </si>
  <si>
    <t>Resultat pr 31.12.14</t>
  </si>
  <si>
    <t>Husleie/strøm/fellesutgifter</t>
  </si>
  <si>
    <t>BALANSE pr 31.12.2014</t>
  </si>
  <si>
    <t>Beholdning pr 01.01.2014</t>
  </si>
  <si>
    <t>Saldo bank pr 31.12.14</t>
  </si>
  <si>
    <t>Utgående balanse pr 01.01.15</t>
  </si>
  <si>
    <t>Består av ikke utbetalte feriepenger 2013 Ingrid Vinje</t>
  </si>
  <si>
    <t>Trønderenergi nett- strøm 01.02.14 - 28.02.14 - FEBRUAR</t>
  </si>
  <si>
    <t>Lindorff - Strøm 01.01.14 - 31.01.14 - Trønderenergi nett - JANUAR</t>
  </si>
  <si>
    <t>Trønderenergi nett - strøm 01.03.14 - 31.03.14 - MARS</t>
  </si>
  <si>
    <t>Trønderenergi Marked</t>
  </si>
  <si>
    <t>Trønderenergi nett - strøm 01.05.14 - 31.05.14 - MAI</t>
  </si>
  <si>
    <t>Trønderenergi nett - strøm 01.04.14 - 30.04.14 - APRIL</t>
  </si>
  <si>
    <t>Trønderenergi nett - strøm 01.06.14 - 30.06.14 - JUNI</t>
  </si>
  <si>
    <t>Trønderenergi nett - strøm 01.07.14 - 31.07.14 - JULI</t>
  </si>
  <si>
    <t>Trønderenergi nett - strøm 01.08.14 - 31.08.14 - AUGUST</t>
  </si>
  <si>
    <t>Trønderenergi nett - strøm 01.10.14 - 31.10.14 - OKTOBER</t>
  </si>
  <si>
    <t>Trønderenergi marked</t>
  </si>
  <si>
    <t>Korrigeringsbilag (Bilag nr 77)</t>
  </si>
  <si>
    <t>Korrigeringsbilag - diverse</t>
  </si>
  <si>
    <t>(konto 4200.10.98823 og 4202.46.75801)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</si>
</sst>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d\.mm\.yy;@"/>
    <numFmt numFmtId="173" formatCode="#,##0.00_ ;\-#,##0.00\ "/>
    <numFmt numFmtId="174" formatCode="mmm/yyyy"/>
    <numFmt numFmtId="175" formatCode="dd\.mm\.yyyy;@"/>
    <numFmt numFmtId="176" formatCode="#,##0.0"/>
    <numFmt numFmtId="177" formatCode="[$-414]d\.\ mmmm\ yyyy"/>
    <numFmt numFmtId="178" formatCode="dd/mm/yyyy;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62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4"/>
      <color indexed="60"/>
      <name val="Arial"/>
      <family val="2"/>
    </font>
    <font>
      <sz val="14"/>
      <color indexed="17"/>
      <name val="Arial"/>
      <family val="2"/>
    </font>
    <font>
      <sz val="14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Calibri"/>
      <family val="2"/>
    </font>
    <font>
      <sz val="14"/>
      <color theme="4"/>
      <name val="Calibri"/>
      <family val="2"/>
    </font>
    <font>
      <i/>
      <sz val="11"/>
      <color theme="1"/>
      <name val="Calibri"/>
      <family val="2"/>
    </font>
    <font>
      <b/>
      <i/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14"/>
      <color theme="5" tint="-0.24997000396251678"/>
      <name val="Arial"/>
      <family val="2"/>
    </font>
    <font>
      <sz val="14"/>
      <color rgb="FF00B050"/>
      <name val="Arial"/>
      <family val="2"/>
    </font>
    <font>
      <sz val="14"/>
      <color rgb="FFFF0000"/>
      <name val="Arial"/>
      <family val="2"/>
    </font>
    <font>
      <sz val="10"/>
      <color theme="1"/>
      <name val="Calibri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2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3" borderId="1" applyNumberFormat="0" applyAlignment="0" applyProtection="0"/>
    <xf numFmtId="0" fontId="61" fillId="0" borderId="2" applyNumberFormat="0" applyFill="0" applyAlignment="0" applyProtection="0"/>
    <xf numFmtId="43" fontId="1" fillId="0" borderId="0" applyFont="0" applyFill="0" applyBorder="0" applyAlignment="0" applyProtection="0"/>
    <xf numFmtId="0" fontId="62" fillId="24" borderId="3" applyNumberFormat="0" applyAlignment="0" applyProtection="0"/>
    <xf numFmtId="0" fontId="1" fillId="25" borderId="4" applyNumberFormat="0" applyFont="0" applyAlignment="0" applyProtection="0"/>
    <xf numFmtId="0" fontId="63" fillId="26" borderId="0" applyNumberFormat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1" fontId="1" fillId="0" borderId="0" applyFont="0" applyFill="0" applyBorder="0" applyAlignment="0" applyProtection="0"/>
    <xf numFmtId="0" fontId="69" fillId="20" borderId="9" applyNumberFormat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39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39" fontId="2" fillId="0" borderId="0" xfId="0" applyNumberFormat="1" applyFont="1" applyFill="1" applyBorder="1" applyAlignment="1">
      <alignment vertical="top" wrapText="1"/>
    </xf>
    <xf numFmtId="39" fontId="5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172" fontId="6" fillId="0" borderId="0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wrapText="1"/>
    </xf>
    <xf numFmtId="4" fontId="71" fillId="0" borderId="0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72" fontId="7" fillId="0" borderId="16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 wrapText="1"/>
    </xf>
    <xf numFmtId="172" fontId="6" fillId="0" borderId="16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 horizontal="center"/>
    </xf>
    <xf numFmtId="172" fontId="71" fillId="0" borderId="0" xfId="0" applyNumberFormat="1" applyFont="1" applyFill="1" applyBorder="1" applyAlignment="1">
      <alignment horizontal="center"/>
    </xf>
    <xf numFmtId="1" fontId="71" fillId="0" borderId="0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4" fontId="8" fillId="15" borderId="16" xfId="0" applyNumberFormat="1" applyFont="1" applyFill="1" applyBorder="1" applyAlignment="1">
      <alignment/>
    </xf>
    <xf numFmtId="4" fontId="8" fillId="15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39" fontId="72" fillId="0" borderId="10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vertical="top" wrapText="1"/>
    </xf>
    <xf numFmtId="39" fontId="5" fillId="0" borderId="0" xfId="0" applyNumberFormat="1" applyFont="1" applyFill="1" applyBorder="1" applyAlignment="1">
      <alignment/>
    </xf>
    <xf numFmtId="0" fontId="7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7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9" fontId="10" fillId="0" borderId="0" xfId="0" applyNumberFormat="1" applyFont="1" applyFill="1" applyBorder="1" applyAlignment="1">
      <alignment/>
    </xf>
    <xf numFmtId="39" fontId="72" fillId="0" borderId="0" xfId="0" applyNumberFormat="1" applyFont="1" applyFill="1" applyBorder="1" applyAlignment="1">
      <alignment/>
    </xf>
    <xf numFmtId="39" fontId="3" fillId="0" borderId="10" xfId="0" applyNumberFormat="1" applyFont="1" applyFill="1" applyBorder="1" applyAlignment="1">
      <alignment/>
    </xf>
    <xf numFmtId="39" fontId="3" fillId="0" borderId="11" xfId="0" applyNumberFormat="1" applyFont="1" applyFill="1" applyBorder="1" applyAlignment="1">
      <alignment/>
    </xf>
    <xf numFmtId="39" fontId="72" fillId="0" borderId="11" xfId="0" applyNumberFormat="1" applyFont="1" applyFill="1" applyBorder="1" applyAlignment="1">
      <alignment/>
    </xf>
    <xf numFmtId="39" fontId="5" fillId="0" borderId="11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39" fontId="10" fillId="0" borderId="12" xfId="0" applyNumberFormat="1" applyFont="1" applyFill="1" applyBorder="1" applyAlignment="1">
      <alignment/>
    </xf>
    <xf numFmtId="39" fontId="72" fillId="0" borderId="12" xfId="0" applyNumberFormat="1" applyFont="1" applyFill="1" applyBorder="1" applyAlignment="1">
      <alignment/>
    </xf>
    <xf numFmtId="0" fontId="68" fillId="0" borderId="0" xfId="0" applyNumberFormat="1" applyFont="1" applyFill="1" applyBorder="1" applyAlignment="1">
      <alignment/>
    </xf>
    <xf numFmtId="3" fontId="74" fillId="0" borderId="0" xfId="0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/>
    </xf>
    <xf numFmtId="172" fontId="75" fillId="0" borderId="0" xfId="0" applyNumberFormat="1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 vertical="center" wrapText="1"/>
    </xf>
    <xf numFmtId="4" fontId="6" fillId="33" borderId="17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wrapText="1"/>
    </xf>
    <xf numFmtId="4" fontId="75" fillId="0" borderId="0" xfId="0" applyNumberFormat="1" applyFont="1" applyFill="1" applyBorder="1" applyAlignment="1">
      <alignment/>
    </xf>
    <xf numFmtId="4" fontId="8" fillId="15" borderId="18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34" borderId="0" xfId="0" applyNumberFormat="1" applyFont="1" applyFill="1" applyBorder="1" applyAlignment="1">
      <alignment/>
    </xf>
    <xf numFmtId="4" fontId="7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top" wrapText="1"/>
    </xf>
    <xf numFmtId="4" fontId="77" fillId="0" borderId="0" xfId="0" applyNumberFormat="1" applyFont="1" applyFill="1" applyBorder="1" applyAlignment="1">
      <alignment/>
    </xf>
    <xf numFmtId="4" fontId="78" fillId="0" borderId="0" xfId="0" applyNumberFormat="1" applyFont="1" applyFill="1" applyBorder="1" applyAlignment="1">
      <alignment/>
    </xf>
    <xf numFmtId="0" fontId="76" fillId="0" borderId="0" xfId="0" applyNumberFormat="1" applyFont="1" applyFill="1" applyBorder="1" applyAlignment="1">
      <alignment/>
    </xf>
    <xf numFmtId="178" fontId="76" fillId="0" borderId="0" xfId="0" applyNumberFormat="1" applyFont="1" applyFill="1" applyBorder="1" applyAlignment="1">
      <alignment horizontal="center"/>
    </xf>
    <xf numFmtId="4" fontId="8" fillId="35" borderId="14" xfId="0" applyNumberFormat="1" applyFont="1" applyFill="1" applyBorder="1" applyAlignment="1">
      <alignment/>
    </xf>
    <xf numFmtId="4" fontId="8" fillId="35" borderId="15" xfId="0" applyNumberFormat="1" applyFont="1" applyFill="1" applyBorder="1" applyAlignment="1">
      <alignment/>
    </xf>
    <xf numFmtId="4" fontId="8" fillId="15" borderId="17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6" fillId="33" borderId="20" xfId="0" applyNumberFormat="1" applyFont="1" applyFill="1" applyBorder="1" applyAlignment="1">
      <alignment/>
    </xf>
    <xf numFmtId="4" fontId="7" fillId="33" borderId="21" xfId="0" applyNumberFormat="1" applyFont="1" applyFill="1" applyBorder="1" applyAlignment="1">
      <alignment/>
    </xf>
    <xf numFmtId="4" fontId="8" fillId="36" borderId="22" xfId="0" applyNumberFormat="1" applyFont="1" applyFill="1" applyBorder="1" applyAlignment="1">
      <alignment/>
    </xf>
    <xf numFmtId="4" fontId="8" fillId="36" borderId="23" xfId="0" applyNumberFormat="1" applyFont="1" applyFill="1" applyBorder="1" applyAlignment="1">
      <alignment/>
    </xf>
    <xf numFmtId="4" fontId="8" fillId="36" borderId="24" xfId="0" applyNumberFormat="1" applyFont="1" applyFill="1" applyBorder="1" applyAlignment="1">
      <alignment horizontal="left"/>
    </xf>
    <xf numFmtId="4" fontId="8" fillId="36" borderId="25" xfId="0" applyNumberFormat="1" applyFont="1" applyFill="1" applyBorder="1" applyAlignment="1">
      <alignment horizontal="left"/>
    </xf>
    <xf numFmtId="4" fontId="6" fillId="0" borderId="26" xfId="0" applyNumberFormat="1" applyFont="1" applyFill="1" applyBorder="1" applyAlignment="1">
      <alignment/>
    </xf>
    <xf numFmtId="4" fontId="8" fillId="15" borderId="27" xfId="0" applyNumberFormat="1" applyFont="1" applyFill="1" applyBorder="1" applyAlignment="1">
      <alignment/>
    </xf>
    <xf numFmtId="4" fontId="8" fillId="15" borderId="28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8" fillId="37" borderId="22" xfId="0" applyNumberFormat="1" applyFont="1" applyFill="1" applyBorder="1" applyAlignment="1">
      <alignment/>
    </xf>
    <xf numFmtId="4" fontId="6" fillId="33" borderId="21" xfId="0" applyNumberFormat="1" applyFont="1" applyFill="1" applyBorder="1" applyAlignment="1">
      <alignment/>
    </xf>
    <xf numFmtId="4" fontId="6" fillId="33" borderId="29" xfId="0" applyNumberFormat="1" applyFont="1" applyFill="1" applyBorder="1" applyAlignment="1">
      <alignment/>
    </xf>
    <xf numFmtId="4" fontId="8" fillId="36" borderId="30" xfId="0" applyNumberFormat="1" applyFont="1" applyFill="1" applyBorder="1" applyAlignment="1">
      <alignment horizontal="left"/>
    </xf>
    <xf numFmtId="4" fontId="6" fillId="33" borderId="28" xfId="0" applyNumberFormat="1" applyFont="1" applyFill="1" applyBorder="1" applyAlignment="1">
      <alignment/>
    </xf>
    <xf numFmtId="4" fontId="8" fillId="37" borderId="24" xfId="0" applyNumberFormat="1" applyFont="1" applyFill="1" applyBorder="1" applyAlignment="1">
      <alignment/>
    </xf>
    <xf numFmtId="4" fontId="8" fillId="37" borderId="24" xfId="0" applyNumberFormat="1" applyFont="1" applyFill="1" applyBorder="1" applyAlignment="1">
      <alignment horizontal="left"/>
    </xf>
    <xf numFmtId="4" fontId="8" fillId="37" borderId="31" xfId="0" applyNumberFormat="1" applyFont="1" applyFill="1" applyBorder="1" applyAlignment="1">
      <alignment/>
    </xf>
    <xf numFmtId="4" fontId="6" fillId="0" borderId="32" xfId="0" applyNumberFormat="1" applyFont="1" applyFill="1" applyBorder="1" applyAlignment="1">
      <alignment wrapText="1"/>
    </xf>
    <xf numFmtId="4" fontId="6" fillId="0" borderId="32" xfId="0" applyNumberFormat="1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8" fillId="38" borderId="35" xfId="0" applyNumberFormat="1" applyFont="1" applyFill="1" applyBorder="1" applyAlignment="1">
      <alignment/>
    </xf>
    <xf numFmtId="4" fontId="8" fillId="38" borderId="36" xfId="0" applyNumberFormat="1" applyFont="1" applyFill="1" applyBorder="1" applyAlignment="1">
      <alignment/>
    </xf>
    <xf numFmtId="4" fontId="8" fillId="38" borderId="37" xfId="0" applyNumberFormat="1" applyFont="1" applyFill="1" applyBorder="1" applyAlignment="1">
      <alignment/>
    </xf>
    <xf numFmtId="4" fontId="7" fillId="33" borderId="38" xfId="0" applyNumberFormat="1" applyFont="1" applyFill="1" applyBorder="1" applyAlignment="1">
      <alignment/>
    </xf>
    <xf numFmtId="4" fontId="7" fillId="33" borderId="39" xfId="0" applyNumberFormat="1" applyFont="1" applyFill="1" applyBorder="1" applyAlignment="1">
      <alignment/>
    </xf>
    <xf numFmtId="4" fontId="7" fillId="0" borderId="39" xfId="0" applyNumberFormat="1" applyFont="1" applyFill="1" applyBorder="1" applyAlignment="1">
      <alignment/>
    </xf>
    <xf numFmtId="4" fontId="7" fillId="0" borderId="40" xfId="0" applyNumberFormat="1" applyFont="1" applyFill="1" applyBorder="1" applyAlignment="1">
      <alignment/>
    </xf>
    <xf numFmtId="4" fontId="6" fillId="33" borderId="38" xfId="0" applyNumberFormat="1" applyFont="1" applyFill="1" applyBorder="1" applyAlignment="1">
      <alignment/>
    </xf>
    <xf numFmtId="4" fontId="6" fillId="33" borderId="39" xfId="0" applyNumberFormat="1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4" fontId="6" fillId="33" borderId="41" xfId="0" applyNumberFormat="1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 vertical="top" wrapText="1"/>
    </xf>
    <xf numFmtId="49" fontId="37" fillId="0" borderId="0" xfId="0" applyNumberFormat="1" applyFont="1" applyFill="1" applyBorder="1" applyAlignment="1">
      <alignment vertical="top" wrapText="1"/>
    </xf>
    <xf numFmtId="0" fontId="37" fillId="0" borderId="0" xfId="0" applyNumberFormat="1" applyFont="1" applyFill="1" applyBorder="1" applyAlignment="1">
      <alignment wrapText="1"/>
    </xf>
    <xf numFmtId="4" fontId="37" fillId="0" borderId="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 wrapText="1"/>
    </xf>
    <xf numFmtId="0" fontId="4" fillId="39" borderId="0" xfId="0" applyNumberFormat="1" applyFont="1" applyFill="1" applyBorder="1" applyAlignment="1">
      <alignment horizontal="center"/>
    </xf>
    <xf numFmtId="39" fontId="4" fillId="39" borderId="0" xfId="0" applyNumberFormat="1" applyFont="1" applyFill="1" applyBorder="1" applyAlignment="1">
      <alignment/>
    </xf>
    <xf numFmtId="39" fontId="4" fillId="39" borderId="10" xfId="0" applyNumberFormat="1" applyFont="1" applyFill="1" applyBorder="1" applyAlignment="1">
      <alignment/>
    </xf>
    <xf numFmtId="39" fontId="4" fillId="39" borderId="42" xfId="0" applyNumberFormat="1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left" vertical="center"/>
    </xf>
    <xf numFmtId="4" fontId="37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9" fillId="39" borderId="0" xfId="0" applyNumberFormat="1" applyFont="1" applyFill="1" applyBorder="1" applyAlignment="1">
      <alignment/>
    </xf>
    <xf numFmtId="4" fontId="2" fillId="39" borderId="0" xfId="0" applyNumberFormat="1" applyFont="1" applyFill="1" applyBorder="1" applyAlignment="1">
      <alignment horizontal="center"/>
    </xf>
    <xf numFmtId="4" fontId="4" fillId="39" borderId="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74" fillId="0" borderId="0" xfId="0" applyNumberFormat="1" applyFont="1" applyFill="1" applyBorder="1" applyAlignment="1">
      <alignment/>
    </xf>
    <xf numFmtId="4" fontId="4" fillId="39" borderId="42" xfId="0" applyNumberFormat="1" applyFont="1" applyFill="1" applyBorder="1" applyAlignment="1">
      <alignment/>
    </xf>
    <xf numFmtId="172" fontId="6" fillId="0" borderId="17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/>
    </xf>
    <xf numFmtId="172" fontId="6" fillId="0" borderId="44" xfId="0" applyNumberFormat="1" applyFont="1" applyFill="1" applyBorder="1" applyAlignment="1">
      <alignment horizontal="center"/>
    </xf>
    <xf numFmtId="4" fontId="7" fillId="0" borderId="44" xfId="0" applyNumberFormat="1" applyFont="1" applyFill="1" applyBorder="1" applyAlignment="1">
      <alignment/>
    </xf>
    <xf numFmtId="4" fontId="6" fillId="0" borderId="44" xfId="0" applyNumberFormat="1" applyFont="1" applyFill="1" applyBorder="1" applyAlignment="1">
      <alignment/>
    </xf>
    <xf numFmtId="172" fontId="6" fillId="0" borderId="45" xfId="0" applyNumberFormat="1" applyFont="1" applyFill="1" applyBorder="1" applyAlignment="1">
      <alignment horizontal="center"/>
    </xf>
    <xf numFmtId="4" fontId="6" fillId="0" borderId="45" xfId="0" applyNumberFormat="1" applyFont="1" applyFill="1" applyBorder="1" applyAlignment="1">
      <alignment/>
    </xf>
    <xf numFmtId="0" fontId="80" fillId="0" borderId="11" xfId="0" applyNumberFormat="1" applyFont="1" applyFill="1" applyBorder="1" applyAlignment="1">
      <alignment/>
    </xf>
    <xf numFmtId="39" fontId="81" fillId="0" borderId="11" xfId="0" applyNumberFormat="1" applyFont="1" applyFill="1" applyBorder="1" applyAlignment="1">
      <alignment/>
    </xf>
    <xf numFmtId="4" fontId="82" fillId="0" borderId="0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4" fontId="7" fillId="0" borderId="26" xfId="0" applyNumberFormat="1" applyFont="1" applyFill="1" applyBorder="1" applyAlignment="1">
      <alignment/>
    </xf>
    <xf numFmtId="4" fontId="83" fillId="0" borderId="16" xfId="0" applyNumberFormat="1" applyFont="1" applyFill="1" applyBorder="1" applyAlignment="1">
      <alignment/>
    </xf>
    <xf numFmtId="1" fontId="6" fillId="0" borderId="32" xfId="0" applyNumberFormat="1" applyFont="1" applyFill="1" applyBorder="1" applyAlignment="1">
      <alignment horizontal="center"/>
    </xf>
    <xf numFmtId="4" fontId="84" fillId="0" borderId="45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/>
    </xf>
    <xf numFmtId="4" fontId="85" fillId="0" borderId="16" xfId="0" applyNumberFormat="1" applyFont="1" applyFill="1" applyBorder="1" applyAlignment="1">
      <alignment/>
    </xf>
    <xf numFmtId="0" fontId="86" fillId="0" borderId="0" xfId="0" applyNumberFormat="1" applyFont="1" applyFill="1" applyBorder="1" applyAlignment="1">
      <alignment/>
    </xf>
    <xf numFmtId="178" fontId="76" fillId="0" borderId="0" xfId="0" applyNumberFormat="1" applyFont="1" applyFill="1" applyBorder="1" applyAlignment="1">
      <alignment/>
    </xf>
    <xf numFmtId="0" fontId="87" fillId="0" borderId="0" xfId="0" applyNumberFormat="1" applyFont="1" applyFill="1" applyBorder="1" applyAlignment="1">
      <alignment/>
    </xf>
    <xf numFmtId="178" fontId="88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 vertical="top"/>
    </xf>
    <xf numFmtId="0" fontId="49" fillId="0" borderId="0" xfId="0" applyNumberFormat="1" applyFont="1" applyFill="1" applyBorder="1" applyAlignment="1">
      <alignment/>
    </xf>
    <xf numFmtId="39" fontId="47" fillId="0" borderId="0" xfId="0" applyNumberFormat="1" applyFont="1" applyFill="1" applyBorder="1" applyAlignment="1">
      <alignment/>
    </xf>
    <xf numFmtId="39" fontId="47" fillId="0" borderId="0" xfId="0" applyNumberFormat="1" applyFont="1" applyFill="1" applyBorder="1" applyAlignment="1">
      <alignment horizontal="right"/>
    </xf>
    <xf numFmtId="1" fontId="47" fillId="0" borderId="0" xfId="0" applyNumberFormat="1" applyFont="1" applyFill="1" applyBorder="1" applyAlignment="1">
      <alignment/>
    </xf>
    <xf numFmtId="4" fontId="49" fillId="0" borderId="42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4" fontId="76" fillId="0" borderId="46" xfId="0" applyNumberFormat="1" applyFont="1" applyFill="1" applyBorder="1" applyAlignment="1">
      <alignment/>
    </xf>
    <xf numFmtId="0" fontId="76" fillId="0" borderId="46" xfId="0" applyNumberFormat="1" applyFont="1" applyFill="1" applyBorder="1" applyAlignment="1">
      <alignment/>
    </xf>
    <xf numFmtId="4" fontId="89" fillId="0" borderId="0" xfId="0" applyNumberFormat="1" applyFont="1" applyFill="1" applyBorder="1" applyAlignment="1">
      <alignment/>
    </xf>
    <xf numFmtId="39" fontId="89" fillId="0" borderId="0" xfId="0" applyNumberFormat="1" applyFont="1" applyFill="1" applyBorder="1" applyAlignment="1">
      <alignment/>
    </xf>
    <xf numFmtId="4" fontId="90" fillId="0" borderId="42" xfId="0" applyNumberFormat="1" applyFont="1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3"/>
  <sheetViews>
    <sheetView zoomScale="50" zoomScaleNormal="50" workbookViewId="0" topLeftCell="A1">
      <pane xSplit="9405" ySplit="555" topLeftCell="F1" activePane="bottomRight" state="split"/>
      <selection pane="topLeft" activeCell="E39" sqref="E39"/>
      <selection pane="topRight" activeCell="F1" sqref="F1"/>
      <selection pane="bottomLeft" activeCell="D3" sqref="D3"/>
      <selection pane="bottomRight" activeCell="L79" sqref="L79"/>
    </sheetView>
  </sheetViews>
  <sheetFormatPr defaultColWidth="20.140625" defaultRowHeight="15"/>
  <cols>
    <col min="1" max="1" width="14.57421875" style="34" customWidth="1"/>
    <col min="2" max="2" width="103.421875" style="22" customWidth="1"/>
    <col min="3" max="3" width="8.28125" style="35" customWidth="1"/>
    <col min="4" max="5" width="23.28125" style="22" customWidth="1"/>
    <col min="6" max="6" width="17.7109375" style="22" customWidth="1"/>
    <col min="7" max="13" width="16.7109375" style="22" customWidth="1"/>
    <col min="14" max="14" width="17.8515625" style="22" customWidth="1"/>
    <col min="15" max="17" width="20.7109375" style="22" customWidth="1"/>
    <col min="18" max="18" width="14.7109375" style="22" customWidth="1"/>
    <col min="19" max="19" width="19.7109375" style="22" customWidth="1"/>
    <col min="20" max="24" width="16.57421875" style="22" customWidth="1"/>
    <col min="25" max="25" width="16.8515625" style="22" customWidth="1"/>
    <col min="26" max="26" width="18.28125" style="22" customWidth="1"/>
    <col min="27" max="27" width="16.8515625" style="22" customWidth="1"/>
    <col min="28" max="28" width="16.421875" style="22" customWidth="1"/>
    <col min="29" max="29" width="17.00390625" style="22" customWidth="1"/>
    <col min="30" max="31" width="14.7109375" style="22" customWidth="1"/>
    <col min="32" max="32" width="17.00390625" style="22" customWidth="1"/>
    <col min="33" max="36" width="16.7109375" style="22" customWidth="1"/>
    <col min="37" max="37" width="18.28125" style="22" customWidth="1"/>
    <col min="38" max="38" width="19.421875" style="22" customWidth="1"/>
    <col min="39" max="39" width="20.140625" style="22" customWidth="1"/>
    <col min="40" max="40" width="19.421875" style="22" customWidth="1"/>
    <col min="41" max="16384" width="20.140625" style="22" customWidth="1"/>
  </cols>
  <sheetData>
    <row r="1" spans="1:43" s="72" customFormat="1" ht="19.5" thickBot="1">
      <c r="A1" s="33"/>
      <c r="B1" s="69"/>
      <c r="C1" s="70"/>
      <c r="D1" s="85" t="s">
        <v>3</v>
      </c>
      <c r="E1" s="86"/>
      <c r="F1" s="91" t="s">
        <v>30</v>
      </c>
      <c r="G1" s="92"/>
      <c r="H1" s="93" t="s">
        <v>32</v>
      </c>
      <c r="I1" s="93"/>
      <c r="J1" s="93" t="s">
        <v>33</v>
      </c>
      <c r="K1" s="93"/>
      <c r="L1" s="94" t="s">
        <v>34</v>
      </c>
      <c r="M1" s="102"/>
      <c r="N1" s="99" t="s">
        <v>14</v>
      </c>
      <c r="O1" s="104"/>
      <c r="P1" s="105" t="s">
        <v>4</v>
      </c>
      <c r="Q1" s="104"/>
      <c r="R1" s="105" t="s">
        <v>36</v>
      </c>
      <c r="S1" s="106"/>
      <c r="T1" s="112" t="s">
        <v>23</v>
      </c>
      <c r="U1" s="113"/>
      <c r="V1" s="113" t="s">
        <v>24</v>
      </c>
      <c r="W1" s="113"/>
      <c r="X1" s="113" t="s">
        <v>19</v>
      </c>
      <c r="Y1" s="113"/>
      <c r="Z1" s="113" t="s">
        <v>20</v>
      </c>
      <c r="AA1" s="113"/>
      <c r="AB1" s="113" t="s">
        <v>6</v>
      </c>
      <c r="AC1" s="113"/>
      <c r="AD1" s="113" t="s">
        <v>5</v>
      </c>
      <c r="AE1" s="113"/>
      <c r="AF1" s="113" t="s">
        <v>35</v>
      </c>
      <c r="AG1" s="113"/>
      <c r="AH1" s="113" t="s">
        <v>26</v>
      </c>
      <c r="AI1" s="113"/>
      <c r="AJ1" s="113" t="s">
        <v>21</v>
      </c>
      <c r="AK1" s="114"/>
      <c r="AL1" s="71"/>
      <c r="AM1" s="71"/>
      <c r="AN1" s="71"/>
      <c r="AO1" s="71"/>
      <c r="AP1" s="71"/>
      <c r="AQ1" s="71"/>
    </row>
    <row r="2" spans="1:43" ht="18.75">
      <c r="A2" s="18" t="s">
        <v>0</v>
      </c>
      <c r="B2" s="19" t="s">
        <v>1</v>
      </c>
      <c r="C2" s="42" t="s">
        <v>2</v>
      </c>
      <c r="D2" s="20" t="s">
        <v>7</v>
      </c>
      <c r="E2" s="23" t="s">
        <v>8</v>
      </c>
      <c r="F2" s="89" t="s">
        <v>7</v>
      </c>
      <c r="G2" s="68" t="s">
        <v>8</v>
      </c>
      <c r="H2" s="65" t="s">
        <v>7</v>
      </c>
      <c r="I2" s="65" t="s">
        <v>8</v>
      </c>
      <c r="J2" s="67" t="s">
        <v>7</v>
      </c>
      <c r="K2" s="67" t="s">
        <v>8</v>
      </c>
      <c r="L2" s="24" t="s">
        <v>7</v>
      </c>
      <c r="M2" s="95" t="s">
        <v>8</v>
      </c>
      <c r="N2" s="89" t="s">
        <v>7</v>
      </c>
      <c r="O2" s="67" t="s">
        <v>8</v>
      </c>
      <c r="P2" s="65" t="s">
        <v>7</v>
      </c>
      <c r="Q2" s="65" t="s">
        <v>8</v>
      </c>
      <c r="R2" s="67" t="s">
        <v>7</v>
      </c>
      <c r="S2" s="103" t="s">
        <v>8</v>
      </c>
      <c r="T2" s="109" t="s">
        <v>7</v>
      </c>
      <c r="U2" s="110" t="s">
        <v>8</v>
      </c>
      <c r="V2" s="111"/>
      <c r="W2" s="111"/>
      <c r="X2" s="110" t="s">
        <v>7</v>
      </c>
      <c r="Y2" s="110" t="s">
        <v>8</v>
      </c>
      <c r="Z2" s="111" t="s">
        <v>7</v>
      </c>
      <c r="AA2" s="111" t="s">
        <v>8</v>
      </c>
      <c r="AB2" s="110" t="s">
        <v>7</v>
      </c>
      <c r="AC2" s="110" t="s">
        <v>8</v>
      </c>
      <c r="AD2" s="111" t="s">
        <v>7</v>
      </c>
      <c r="AE2" s="111" t="s">
        <v>8</v>
      </c>
      <c r="AF2" s="110" t="s">
        <v>7</v>
      </c>
      <c r="AG2" s="110" t="s">
        <v>8</v>
      </c>
      <c r="AH2" s="111" t="s">
        <v>7</v>
      </c>
      <c r="AI2" s="111" t="s">
        <v>8</v>
      </c>
      <c r="AJ2" s="110" t="s">
        <v>7</v>
      </c>
      <c r="AK2" s="133" t="s">
        <v>8</v>
      </c>
      <c r="AL2" s="24" t="s">
        <v>9</v>
      </c>
      <c r="AM2" s="24"/>
      <c r="AN2" s="24"/>
      <c r="AO2" s="24"/>
      <c r="AP2" s="24"/>
      <c r="AQ2" s="24"/>
    </row>
    <row r="3" spans="1:43" ht="18.75">
      <c r="A3" s="25">
        <v>41275</v>
      </c>
      <c r="B3" s="27" t="s">
        <v>10</v>
      </c>
      <c r="C3" s="26">
        <v>1</v>
      </c>
      <c r="D3" s="63">
        <f>101644.15+12</f>
        <v>101656.15</v>
      </c>
      <c r="E3" s="88"/>
      <c r="F3" s="90">
        <v>10</v>
      </c>
      <c r="G3" s="37"/>
      <c r="H3" s="27"/>
      <c r="I3" s="27">
        <v>150</v>
      </c>
      <c r="J3" s="37"/>
      <c r="K3" s="37">
        <v>244.73</v>
      </c>
      <c r="L3" s="27"/>
      <c r="M3" s="88">
        <v>621.18</v>
      </c>
      <c r="N3" s="100"/>
      <c r="O3" s="36"/>
      <c r="P3" s="28"/>
      <c r="Q3" s="28"/>
      <c r="R3" s="36"/>
      <c r="S3" s="101"/>
      <c r="T3" s="98"/>
      <c r="U3" s="28"/>
      <c r="V3" s="36"/>
      <c r="W3" s="36"/>
      <c r="X3" s="28"/>
      <c r="Y3" s="28"/>
      <c r="Z3" s="36"/>
      <c r="AA3" s="36"/>
      <c r="AB3" s="28"/>
      <c r="AC3" s="28"/>
      <c r="AD3" s="36"/>
      <c r="AE3" s="36"/>
      <c r="AF3" s="28"/>
      <c r="AG3" s="28"/>
      <c r="AH3" s="36"/>
      <c r="AI3" s="36"/>
      <c r="AJ3" s="28"/>
      <c r="AK3" s="134"/>
      <c r="AL3" s="107" t="s">
        <v>7</v>
      </c>
      <c r="AM3" s="29" t="s">
        <v>8</v>
      </c>
      <c r="AN3" s="29" t="s">
        <v>11</v>
      </c>
      <c r="AO3" s="21"/>
      <c r="AP3" s="21"/>
      <c r="AQ3" s="21"/>
    </row>
    <row r="4" spans="1:43" ht="18.75">
      <c r="A4" s="30">
        <v>41663</v>
      </c>
      <c r="B4" s="27" t="s">
        <v>22</v>
      </c>
      <c r="C4" s="43">
        <v>2</v>
      </c>
      <c r="D4" s="27">
        <v>8</v>
      </c>
      <c r="E4" s="88">
        <v>24.5</v>
      </c>
      <c r="F4" s="90"/>
      <c r="G4" s="37"/>
      <c r="H4" s="27"/>
      <c r="I4" s="27"/>
      <c r="J4" s="37"/>
      <c r="K4" s="37"/>
      <c r="L4" s="27"/>
      <c r="M4" s="88"/>
      <c r="N4" s="100"/>
      <c r="O4" s="36"/>
      <c r="P4" s="28"/>
      <c r="Q4" s="28"/>
      <c r="R4" s="36"/>
      <c r="S4" s="101">
        <v>8</v>
      </c>
      <c r="T4" s="98"/>
      <c r="U4" s="28"/>
      <c r="V4" s="36"/>
      <c r="W4" s="36"/>
      <c r="X4" s="28"/>
      <c r="Y4" s="28"/>
      <c r="Z4" s="36"/>
      <c r="AA4" s="36"/>
      <c r="AB4" s="28"/>
      <c r="AC4" s="28"/>
      <c r="AD4" s="36">
        <v>24.5</v>
      </c>
      <c r="AE4" s="36"/>
      <c r="AF4" s="28"/>
      <c r="AG4" s="28"/>
      <c r="AH4" s="36"/>
      <c r="AI4" s="36"/>
      <c r="AJ4" s="28"/>
      <c r="AK4" s="134"/>
      <c r="AL4" s="108">
        <f>D4+F4+H4+J4+L4+N4+P4+R4+T4+V4+X4+Z4+AB4+AD4+AH4+AF4+AJ4</f>
        <v>32.5</v>
      </c>
      <c r="AM4" s="66">
        <f>E4+G4+I4+K4+M4+O4+Q4+S4+U4+W4+Y4+AA4+AC4+AE4+AG4+AI4+AK4</f>
        <v>32.5</v>
      </c>
      <c r="AN4" s="66">
        <f>AL4-AM4</f>
        <v>0</v>
      </c>
      <c r="AO4" s="21"/>
      <c r="AP4" s="21"/>
      <c r="AQ4" s="21"/>
    </row>
    <row r="5" spans="1:43" ht="18.75">
      <c r="A5" s="30">
        <v>41640</v>
      </c>
      <c r="B5" s="27" t="s">
        <v>46</v>
      </c>
      <c r="C5" s="43">
        <v>3</v>
      </c>
      <c r="D5" s="27"/>
      <c r="E5" s="88">
        <v>16250</v>
      </c>
      <c r="F5" s="90"/>
      <c r="G5" s="37"/>
      <c r="H5" s="27"/>
      <c r="I5" s="27"/>
      <c r="J5" s="37"/>
      <c r="K5" s="37"/>
      <c r="L5" s="27"/>
      <c r="M5" s="88"/>
      <c r="N5" s="100"/>
      <c r="O5" s="36"/>
      <c r="P5" s="28"/>
      <c r="Q5" s="28"/>
      <c r="R5" s="36"/>
      <c r="S5" s="101"/>
      <c r="T5" s="98"/>
      <c r="U5" s="28"/>
      <c r="V5" s="36">
        <v>16250</v>
      </c>
      <c r="W5" s="36"/>
      <c r="X5" s="28"/>
      <c r="Y5" s="28"/>
      <c r="Z5" s="36"/>
      <c r="AA5" s="36"/>
      <c r="AB5" s="28"/>
      <c r="AC5" s="28"/>
      <c r="AD5" s="36"/>
      <c r="AE5" s="36"/>
      <c r="AF5" s="28"/>
      <c r="AG5" s="28"/>
      <c r="AH5" s="36"/>
      <c r="AI5" s="36"/>
      <c r="AJ5" s="28"/>
      <c r="AK5" s="134"/>
      <c r="AL5" s="108">
        <f aca="true" t="shared" si="0" ref="AL5:AL26">D5+F5+H5+J5+L5+N5+P5+R5+T5+V5+X5+Z5+AB5+AD5+AH5+AF5+AJ5</f>
        <v>16250</v>
      </c>
      <c r="AM5" s="66">
        <f>E5+G5+I5+K5+M5+O5+Q5+S5+U5+W5+Y5+AA5+AC5+AE5+AG5+AI5+AK5</f>
        <v>16250</v>
      </c>
      <c r="AN5" s="66">
        <f aca="true" t="shared" si="1" ref="AN5:AN26">AL5-AM5</f>
        <v>0</v>
      </c>
      <c r="AO5" s="21"/>
      <c r="AP5" s="21"/>
      <c r="AQ5" s="21"/>
    </row>
    <row r="6" spans="1:43" ht="19.5" thickBot="1">
      <c r="A6" s="148">
        <v>41652</v>
      </c>
      <c r="B6" s="149" t="s">
        <v>47</v>
      </c>
      <c r="C6" s="43">
        <v>4</v>
      </c>
      <c r="D6" s="27"/>
      <c r="E6" s="88">
        <v>472.5</v>
      </c>
      <c r="F6" s="90"/>
      <c r="G6" s="37"/>
      <c r="H6" s="27"/>
      <c r="I6" s="27"/>
      <c r="J6" s="37"/>
      <c r="K6" s="37"/>
      <c r="L6" s="27"/>
      <c r="M6" s="88"/>
      <c r="N6" s="100"/>
      <c r="O6" s="36"/>
      <c r="P6" s="28"/>
      <c r="Q6" s="28"/>
      <c r="R6" s="36"/>
      <c r="S6" s="101"/>
      <c r="T6" s="98"/>
      <c r="U6" s="28"/>
      <c r="V6" s="36">
        <v>472.5</v>
      </c>
      <c r="W6" s="36"/>
      <c r="X6" s="28"/>
      <c r="Y6" s="28"/>
      <c r="Z6" s="36"/>
      <c r="AA6" s="36"/>
      <c r="AB6" s="28"/>
      <c r="AC6" s="28"/>
      <c r="AD6" s="36"/>
      <c r="AE6" s="36"/>
      <c r="AF6" s="28"/>
      <c r="AG6" s="28"/>
      <c r="AH6" s="36"/>
      <c r="AI6" s="36"/>
      <c r="AJ6" s="28"/>
      <c r="AK6" s="134"/>
      <c r="AL6" s="108">
        <f t="shared" si="0"/>
        <v>472.5</v>
      </c>
      <c r="AM6" s="66">
        <f aca="true" t="shared" si="2" ref="AM6:AM26">E6+G6+I6+K6+M6+O6+Q6+S6+U6+W6+Y6+AA6+AC6+AE6+AG6+AI6+AK6</f>
        <v>472.5</v>
      </c>
      <c r="AN6" s="66">
        <f t="shared" si="1"/>
        <v>0</v>
      </c>
      <c r="AO6" s="21"/>
      <c r="AP6" s="21"/>
      <c r="AQ6" s="21"/>
    </row>
    <row r="7" spans="1:43" ht="18.75">
      <c r="A7" s="146">
        <v>41673</v>
      </c>
      <c r="B7" s="147" t="s">
        <v>22</v>
      </c>
      <c r="C7" s="43">
        <v>5</v>
      </c>
      <c r="D7" s="27">
        <v>6</v>
      </c>
      <c r="E7" s="88">
        <v>1.5</v>
      </c>
      <c r="F7" s="90"/>
      <c r="G7" s="37"/>
      <c r="H7" s="27"/>
      <c r="I7" s="27"/>
      <c r="J7" s="37"/>
      <c r="K7" s="37"/>
      <c r="L7" s="27"/>
      <c r="M7" s="88"/>
      <c r="N7" s="100"/>
      <c r="O7" s="36"/>
      <c r="P7" s="28"/>
      <c r="Q7" s="28"/>
      <c r="R7" s="36"/>
      <c r="S7" s="101">
        <v>6</v>
      </c>
      <c r="T7" s="98"/>
      <c r="U7" s="28"/>
      <c r="V7" s="36"/>
      <c r="W7" s="36"/>
      <c r="X7" s="28"/>
      <c r="Y7" s="28"/>
      <c r="Z7" s="36"/>
      <c r="AA7" s="36"/>
      <c r="AB7" s="28"/>
      <c r="AC7" s="28"/>
      <c r="AD7" s="36">
        <v>1.5</v>
      </c>
      <c r="AE7" s="36"/>
      <c r="AF7" s="28"/>
      <c r="AG7" s="28"/>
      <c r="AH7" s="36"/>
      <c r="AI7" s="36"/>
      <c r="AJ7" s="28"/>
      <c r="AK7" s="134"/>
      <c r="AL7" s="108">
        <f t="shared" si="0"/>
        <v>7.5</v>
      </c>
      <c r="AM7" s="66">
        <f t="shared" si="2"/>
        <v>7.5</v>
      </c>
      <c r="AN7" s="66">
        <f t="shared" si="1"/>
        <v>0</v>
      </c>
      <c r="AO7" s="21"/>
      <c r="AP7" s="21"/>
      <c r="AQ7" s="21"/>
    </row>
    <row r="8" spans="1:43" ht="18.75">
      <c r="A8" s="30">
        <v>41672</v>
      </c>
      <c r="B8" s="27" t="s">
        <v>70</v>
      </c>
      <c r="C8" s="26">
        <v>6</v>
      </c>
      <c r="D8" s="27"/>
      <c r="E8" s="88">
        <v>1558</v>
      </c>
      <c r="F8" s="90"/>
      <c r="G8" s="37"/>
      <c r="H8" s="27"/>
      <c r="I8" s="27"/>
      <c r="J8" s="37"/>
      <c r="K8" s="37"/>
      <c r="L8" s="27"/>
      <c r="M8" s="88"/>
      <c r="N8" s="100"/>
      <c r="O8" s="36"/>
      <c r="P8" s="28"/>
      <c r="Q8" s="28"/>
      <c r="R8" s="36"/>
      <c r="S8" s="101"/>
      <c r="T8" s="98"/>
      <c r="U8" s="28"/>
      <c r="V8" s="36"/>
      <c r="W8" s="36"/>
      <c r="X8" s="28">
        <v>1558</v>
      </c>
      <c r="Y8" s="28"/>
      <c r="Z8" s="36"/>
      <c r="AA8" s="36"/>
      <c r="AB8" s="27"/>
      <c r="AC8" s="28"/>
      <c r="AD8" s="36"/>
      <c r="AE8" s="36"/>
      <c r="AF8" s="28"/>
      <c r="AG8" s="28"/>
      <c r="AH8" s="36"/>
      <c r="AI8" s="36"/>
      <c r="AJ8" s="28"/>
      <c r="AK8" s="134"/>
      <c r="AL8" s="108">
        <f t="shared" si="0"/>
        <v>1558</v>
      </c>
      <c r="AM8" s="66">
        <f t="shared" si="2"/>
        <v>1558</v>
      </c>
      <c r="AN8" s="66">
        <f t="shared" si="1"/>
        <v>0</v>
      </c>
      <c r="AO8" s="21"/>
      <c r="AP8" s="21"/>
      <c r="AQ8" s="21"/>
    </row>
    <row r="9" spans="1:43" ht="18.75">
      <c r="A9" s="30">
        <v>41672</v>
      </c>
      <c r="B9" s="27" t="s">
        <v>71</v>
      </c>
      <c r="C9" s="26">
        <v>7</v>
      </c>
      <c r="D9" s="27"/>
      <c r="E9" s="88">
        <v>177</v>
      </c>
      <c r="F9" s="90"/>
      <c r="G9" s="37"/>
      <c r="H9" s="27"/>
      <c r="I9" s="27"/>
      <c r="J9" s="37"/>
      <c r="K9" s="37"/>
      <c r="L9" s="27"/>
      <c r="M9" s="88"/>
      <c r="N9" s="100"/>
      <c r="O9" s="36"/>
      <c r="P9" s="28"/>
      <c r="Q9" s="28"/>
      <c r="R9" s="36"/>
      <c r="S9" s="101"/>
      <c r="T9" s="98"/>
      <c r="U9" s="28"/>
      <c r="V9" s="36"/>
      <c r="W9" s="36"/>
      <c r="X9" s="28">
        <v>177</v>
      </c>
      <c r="Y9" s="28"/>
      <c r="Z9" s="36"/>
      <c r="AA9" s="36"/>
      <c r="AB9" s="28"/>
      <c r="AC9" s="28"/>
      <c r="AD9" s="36"/>
      <c r="AE9" s="36"/>
      <c r="AF9" s="28"/>
      <c r="AG9" s="28"/>
      <c r="AH9" s="36"/>
      <c r="AI9" s="36"/>
      <c r="AJ9" s="28"/>
      <c r="AK9" s="134"/>
      <c r="AL9" s="108">
        <f t="shared" si="0"/>
        <v>177</v>
      </c>
      <c r="AM9" s="66">
        <f t="shared" si="2"/>
        <v>177</v>
      </c>
      <c r="AN9" s="66">
        <f t="shared" si="1"/>
        <v>0</v>
      </c>
      <c r="AO9" s="21"/>
      <c r="AP9" s="21"/>
      <c r="AQ9" s="21"/>
    </row>
    <row r="10" spans="1:43" ht="18.75">
      <c r="A10" s="30">
        <v>41672</v>
      </c>
      <c r="B10" s="27" t="s">
        <v>72</v>
      </c>
      <c r="C10" s="26">
        <v>8</v>
      </c>
      <c r="D10" s="27"/>
      <c r="E10" s="88">
        <v>655</v>
      </c>
      <c r="F10" s="90"/>
      <c r="G10" s="37"/>
      <c r="H10" s="27"/>
      <c r="I10" s="27"/>
      <c r="J10" s="37"/>
      <c r="K10" s="37"/>
      <c r="L10" s="27"/>
      <c r="M10" s="88"/>
      <c r="N10" s="100"/>
      <c r="O10" s="36"/>
      <c r="P10" s="28"/>
      <c r="Q10" s="28"/>
      <c r="R10" s="36"/>
      <c r="S10" s="101"/>
      <c r="T10" s="98"/>
      <c r="U10" s="28"/>
      <c r="V10" s="36"/>
      <c r="W10" s="36"/>
      <c r="X10" s="28">
        <v>655</v>
      </c>
      <c r="Y10" s="28"/>
      <c r="Z10" s="36"/>
      <c r="AA10" s="36"/>
      <c r="AB10" s="28"/>
      <c r="AC10" s="28"/>
      <c r="AD10" s="36"/>
      <c r="AE10" s="36"/>
      <c r="AF10" s="28"/>
      <c r="AG10" s="28"/>
      <c r="AH10" s="36"/>
      <c r="AI10" s="36"/>
      <c r="AJ10" s="28"/>
      <c r="AK10" s="134"/>
      <c r="AL10" s="108">
        <f>D10+F10+H10+J10+L10+N10+P10+R10+T10+V10+X10+Z10+AB10+AD10+AH10+AF10+AJ10</f>
        <v>655</v>
      </c>
      <c r="AM10" s="66">
        <f>E10+G10+I10+K10+M10+O10+Q10+S10+U10+W10+Y10+AA10+AC10+AE10+AG10+AI10+AK10</f>
        <v>655</v>
      </c>
      <c r="AN10" s="66">
        <f>AL10-AM10</f>
        <v>0</v>
      </c>
      <c r="AO10" s="21"/>
      <c r="AP10" s="21"/>
      <c r="AQ10" s="21"/>
    </row>
    <row r="11" spans="1:43" ht="18.75">
      <c r="A11" s="30">
        <v>41672</v>
      </c>
      <c r="B11" s="27" t="s">
        <v>73</v>
      </c>
      <c r="C11" s="26">
        <v>9</v>
      </c>
      <c r="D11" s="27"/>
      <c r="E11" s="88">
        <v>751.5</v>
      </c>
      <c r="F11" s="90"/>
      <c r="G11" s="37"/>
      <c r="H11" s="27"/>
      <c r="I11" s="27"/>
      <c r="J11" s="37"/>
      <c r="K11" s="37"/>
      <c r="L11" s="27"/>
      <c r="M11" s="88"/>
      <c r="N11" s="100"/>
      <c r="O11" s="36"/>
      <c r="P11" s="28"/>
      <c r="Q11" s="28"/>
      <c r="R11" s="36"/>
      <c r="S11" s="101"/>
      <c r="T11" s="98"/>
      <c r="U11" s="28"/>
      <c r="V11" s="36"/>
      <c r="W11" s="36"/>
      <c r="X11" s="28">
        <v>751.5</v>
      </c>
      <c r="Y11" s="28"/>
      <c r="Z11" s="36"/>
      <c r="AA11" s="36"/>
      <c r="AB11" s="28"/>
      <c r="AC11" s="28"/>
      <c r="AD11" s="36"/>
      <c r="AE11" s="36"/>
      <c r="AF11" s="28"/>
      <c r="AG11" s="28"/>
      <c r="AH11" s="36"/>
      <c r="AI11" s="36"/>
      <c r="AJ11" s="28"/>
      <c r="AK11" s="134"/>
      <c r="AL11" s="108">
        <f>D11+F11+H11+J11+L11+N11+P11+R11+T11+V11+X11+Z11+AB11+AD11+AH11+AF11+AJ11</f>
        <v>751.5</v>
      </c>
      <c r="AM11" s="66">
        <f>E11+G11+I11+K11+M11+O11+Q11+S11+U11+W11+Y11+AA11+AC11+AE11+AG11+AI11+AK11</f>
        <v>751.5</v>
      </c>
      <c r="AN11" s="66">
        <f>AL11-AM11</f>
        <v>0</v>
      </c>
      <c r="AO11" s="21"/>
      <c r="AP11" s="21"/>
      <c r="AQ11" s="21"/>
    </row>
    <row r="12" spans="1:43" ht="18.75">
      <c r="A12" s="30">
        <v>41672</v>
      </c>
      <c r="B12" s="27" t="s">
        <v>74</v>
      </c>
      <c r="C12" s="26">
        <v>10</v>
      </c>
      <c r="D12" s="27"/>
      <c r="E12" s="88">
        <v>2643</v>
      </c>
      <c r="F12" s="90"/>
      <c r="G12" s="37"/>
      <c r="H12" s="27"/>
      <c r="I12" s="27"/>
      <c r="J12" s="37"/>
      <c r="K12" s="37"/>
      <c r="L12" s="27"/>
      <c r="M12" s="88"/>
      <c r="N12" s="100"/>
      <c r="O12" s="36"/>
      <c r="P12" s="28"/>
      <c r="Q12" s="28"/>
      <c r="R12" s="36"/>
      <c r="S12" s="101"/>
      <c r="T12" s="98"/>
      <c r="U12" s="28"/>
      <c r="V12" s="36"/>
      <c r="W12" s="36"/>
      <c r="X12" s="28">
        <v>2643</v>
      </c>
      <c r="Y12" s="28"/>
      <c r="Z12" s="36"/>
      <c r="AA12" s="36"/>
      <c r="AB12" s="28"/>
      <c r="AC12" s="28"/>
      <c r="AD12" s="36"/>
      <c r="AE12" s="36"/>
      <c r="AF12" s="28"/>
      <c r="AG12" s="28"/>
      <c r="AH12" s="36"/>
      <c r="AI12" s="36"/>
      <c r="AJ12" s="28"/>
      <c r="AK12" s="134"/>
      <c r="AL12" s="108">
        <f>D12+F12+H12+J12+L12+N12+P12+R12+T12+V12+X12+Z12+AB12+AD12+AH12+AF12+AJ12</f>
        <v>2643</v>
      </c>
      <c r="AM12" s="66">
        <f>E12+G12+I12+K12+M12+O12+Q12+S12+U12+W12+Y12+AA12+AC12+AE12+AG12+AI12+AK12</f>
        <v>2643</v>
      </c>
      <c r="AN12" s="66">
        <f>AL12-AM12</f>
        <v>0</v>
      </c>
      <c r="AO12" s="21"/>
      <c r="AP12" s="21"/>
      <c r="AQ12" s="21"/>
    </row>
    <row r="13" spans="1:43" ht="18.75">
      <c r="A13" s="30">
        <v>41677</v>
      </c>
      <c r="B13" s="27" t="s">
        <v>48</v>
      </c>
      <c r="C13" s="26">
        <v>11</v>
      </c>
      <c r="D13" s="27">
        <v>4650</v>
      </c>
      <c r="E13" s="88"/>
      <c r="F13" s="90"/>
      <c r="G13" s="37"/>
      <c r="H13" s="27"/>
      <c r="I13" s="27"/>
      <c r="J13" s="37"/>
      <c r="K13" s="37"/>
      <c r="L13" s="27"/>
      <c r="M13" s="88"/>
      <c r="N13" s="100"/>
      <c r="O13" s="36"/>
      <c r="P13" s="28"/>
      <c r="Q13" s="28">
        <v>4650</v>
      </c>
      <c r="R13" s="36"/>
      <c r="S13" s="101"/>
      <c r="T13" s="98"/>
      <c r="U13" s="28"/>
      <c r="V13" s="36"/>
      <c r="W13" s="36"/>
      <c r="X13" s="28"/>
      <c r="Y13" s="28"/>
      <c r="Z13" s="36"/>
      <c r="AA13" s="36"/>
      <c r="AB13" s="28"/>
      <c r="AC13" s="28"/>
      <c r="AD13" s="36"/>
      <c r="AE13" s="36"/>
      <c r="AF13" s="28"/>
      <c r="AG13" s="28"/>
      <c r="AH13" s="36"/>
      <c r="AI13" s="36"/>
      <c r="AJ13" s="28"/>
      <c r="AK13" s="134"/>
      <c r="AL13" s="108">
        <f>D13+F13+H13+J13+L13+N13+P13+R13+T13+V13+X13+Z13+AB13+AD13+AH13+AF13+AJ13</f>
        <v>4650</v>
      </c>
      <c r="AM13" s="66">
        <f>E13+G13+I13+K13+M13+O13+Q13+S13+U13+W13+Y13+AA13+AC13+AE13+AG13+AI13+AK13</f>
        <v>4650</v>
      </c>
      <c r="AN13" s="66">
        <f>AL13-AM13</f>
        <v>0</v>
      </c>
      <c r="AO13" s="21"/>
      <c r="AP13" s="21"/>
      <c r="AQ13" s="21"/>
    </row>
    <row r="14" spans="1:43" ht="18.75">
      <c r="A14" s="30">
        <v>41677</v>
      </c>
      <c r="B14" s="27" t="s">
        <v>75</v>
      </c>
      <c r="C14" s="26">
        <v>12</v>
      </c>
      <c r="D14" s="27"/>
      <c r="E14" s="88">
        <v>3546</v>
      </c>
      <c r="F14" s="90"/>
      <c r="G14" s="37"/>
      <c r="H14" s="27"/>
      <c r="I14" s="27"/>
      <c r="J14" s="37"/>
      <c r="K14" s="37"/>
      <c r="L14" s="27"/>
      <c r="M14" s="88"/>
      <c r="N14" s="100"/>
      <c r="O14" s="36"/>
      <c r="P14" s="28"/>
      <c r="Q14" s="28"/>
      <c r="R14" s="36"/>
      <c r="S14" s="101"/>
      <c r="T14" s="98"/>
      <c r="U14" s="28"/>
      <c r="V14" s="36"/>
      <c r="W14" s="36"/>
      <c r="X14" s="28"/>
      <c r="Y14" s="28"/>
      <c r="Z14" s="36">
        <v>3546</v>
      </c>
      <c r="AA14" s="36"/>
      <c r="AB14" s="28"/>
      <c r="AC14" s="28"/>
      <c r="AD14" s="36"/>
      <c r="AE14" s="36"/>
      <c r="AF14" s="28"/>
      <c r="AG14" s="28"/>
      <c r="AH14" s="36"/>
      <c r="AI14" s="36"/>
      <c r="AJ14" s="28"/>
      <c r="AK14" s="134"/>
      <c r="AL14" s="108">
        <f t="shared" si="0"/>
        <v>3546</v>
      </c>
      <c r="AM14" s="66">
        <f t="shared" si="2"/>
        <v>3546</v>
      </c>
      <c r="AN14" s="66">
        <f t="shared" si="1"/>
        <v>0</v>
      </c>
      <c r="AO14" s="21"/>
      <c r="AP14" s="21"/>
      <c r="AQ14" s="21"/>
    </row>
    <row r="15" spans="1:43" ht="19.5" thickBot="1">
      <c r="A15" s="148">
        <v>41698</v>
      </c>
      <c r="B15" s="149" t="s">
        <v>76</v>
      </c>
      <c r="C15" s="26">
        <v>13</v>
      </c>
      <c r="D15" s="27"/>
      <c r="E15" s="88">
        <v>296</v>
      </c>
      <c r="F15" s="90"/>
      <c r="G15" s="37"/>
      <c r="H15" s="27"/>
      <c r="I15" s="27"/>
      <c r="J15" s="37"/>
      <c r="K15" s="37"/>
      <c r="L15" s="27"/>
      <c r="M15" s="88"/>
      <c r="N15" s="100"/>
      <c r="O15" s="36"/>
      <c r="P15" s="28"/>
      <c r="Q15" s="28"/>
      <c r="R15" s="36"/>
      <c r="S15" s="101"/>
      <c r="T15" s="98"/>
      <c r="U15" s="28"/>
      <c r="V15" s="36"/>
      <c r="W15" s="36"/>
      <c r="X15" s="28"/>
      <c r="Y15" s="28"/>
      <c r="Z15" s="36">
        <v>296</v>
      </c>
      <c r="AA15" s="36"/>
      <c r="AB15" s="28"/>
      <c r="AC15" s="28"/>
      <c r="AD15" s="36"/>
      <c r="AE15" s="36"/>
      <c r="AF15" s="28"/>
      <c r="AG15" s="28"/>
      <c r="AH15" s="36"/>
      <c r="AI15" s="36"/>
      <c r="AJ15" s="28"/>
      <c r="AK15" s="134"/>
      <c r="AL15" s="108">
        <f t="shared" si="0"/>
        <v>296</v>
      </c>
      <c r="AM15" s="66">
        <f t="shared" si="2"/>
        <v>296</v>
      </c>
      <c r="AN15" s="66">
        <f t="shared" si="1"/>
        <v>0</v>
      </c>
      <c r="AO15" s="21"/>
      <c r="AP15" s="21"/>
      <c r="AQ15" s="21"/>
    </row>
    <row r="16" spans="1:43" ht="18.75">
      <c r="A16" s="146">
        <v>41701</v>
      </c>
      <c r="B16" s="147" t="s">
        <v>22</v>
      </c>
      <c r="C16" s="26">
        <v>14</v>
      </c>
      <c r="D16" s="27">
        <v>4</v>
      </c>
      <c r="E16" s="88">
        <v>31.5</v>
      </c>
      <c r="F16" s="90"/>
      <c r="G16" s="37"/>
      <c r="H16" s="27"/>
      <c r="I16" s="27"/>
      <c r="J16" s="37"/>
      <c r="K16" s="37"/>
      <c r="L16" s="27"/>
      <c r="M16" s="88"/>
      <c r="N16" s="100"/>
      <c r="O16" s="36"/>
      <c r="P16" s="28"/>
      <c r="Q16" s="28"/>
      <c r="R16" s="36"/>
      <c r="S16" s="101">
        <v>4</v>
      </c>
      <c r="T16" s="98"/>
      <c r="U16" s="28"/>
      <c r="V16" s="36"/>
      <c r="W16" s="36"/>
      <c r="X16" s="28"/>
      <c r="Y16" s="28"/>
      <c r="Z16" s="36"/>
      <c r="AA16" s="36"/>
      <c r="AB16" s="28"/>
      <c r="AC16" s="28"/>
      <c r="AD16" s="36">
        <v>31.5</v>
      </c>
      <c r="AE16" s="36"/>
      <c r="AF16" s="28"/>
      <c r="AG16" s="28"/>
      <c r="AH16" s="36"/>
      <c r="AI16" s="36"/>
      <c r="AJ16" s="28"/>
      <c r="AK16" s="134"/>
      <c r="AL16" s="108">
        <f t="shared" si="0"/>
        <v>35.5</v>
      </c>
      <c r="AM16" s="66">
        <f t="shared" si="2"/>
        <v>35.5</v>
      </c>
      <c r="AN16" s="66">
        <f t="shared" si="1"/>
        <v>0</v>
      </c>
      <c r="AO16" s="21"/>
      <c r="AP16" s="21"/>
      <c r="AQ16" s="21"/>
    </row>
    <row r="17" spans="1:43" ht="18.75">
      <c r="A17" s="30">
        <v>41710</v>
      </c>
      <c r="B17" s="27" t="s">
        <v>53</v>
      </c>
      <c r="C17" s="26">
        <v>15</v>
      </c>
      <c r="D17" s="27"/>
      <c r="E17" s="88">
        <v>50000</v>
      </c>
      <c r="F17" s="90"/>
      <c r="G17" s="37"/>
      <c r="H17" s="27"/>
      <c r="I17" s="27"/>
      <c r="J17" s="37"/>
      <c r="K17" s="37"/>
      <c r="L17" s="27"/>
      <c r="M17" s="88"/>
      <c r="N17" s="100"/>
      <c r="O17" s="36"/>
      <c r="P17" s="28"/>
      <c r="Q17" s="28"/>
      <c r="R17" s="36"/>
      <c r="S17" s="101"/>
      <c r="T17" s="98"/>
      <c r="U17" s="28"/>
      <c r="V17" s="36"/>
      <c r="W17" s="36"/>
      <c r="X17" s="28"/>
      <c r="Y17" s="28"/>
      <c r="Z17" s="36">
        <v>50000</v>
      </c>
      <c r="AA17" s="36"/>
      <c r="AB17" s="28"/>
      <c r="AC17" s="28"/>
      <c r="AD17" s="36"/>
      <c r="AE17" s="36"/>
      <c r="AF17" s="28"/>
      <c r="AG17" s="28"/>
      <c r="AH17" s="36"/>
      <c r="AI17" s="36"/>
      <c r="AJ17" s="28"/>
      <c r="AK17" s="134"/>
      <c r="AL17" s="108">
        <f t="shared" si="0"/>
        <v>50000</v>
      </c>
      <c r="AM17" s="66">
        <f t="shared" si="2"/>
        <v>50000</v>
      </c>
      <c r="AN17" s="66">
        <f t="shared" si="1"/>
        <v>0</v>
      </c>
      <c r="AO17" s="21"/>
      <c r="AP17" s="21"/>
      <c r="AQ17" s="21"/>
    </row>
    <row r="18" spans="1:43" ht="18.75">
      <c r="A18" s="30">
        <v>41718</v>
      </c>
      <c r="B18" s="27" t="s">
        <v>77</v>
      </c>
      <c r="C18" s="26">
        <v>16</v>
      </c>
      <c r="D18" s="27"/>
      <c r="E18" s="88">
        <v>35</v>
      </c>
      <c r="F18" s="90"/>
      <c r="G18" s="37"/>
      <c r="H18" s="27"/>
      <c r="I18" s="27"/>
      <c r="J18" s="37"/>
      <c r="K18" s="37"/>
      <c r="L18" s="27"/>
      <c r="M18" s="88"/>
      <c r="N18" s="100"/>
      <c r="O18" s="36"/>
      <c r="P18" s="28"/>
      <c r="Q18" s="28"/>
      <c r="R18" s="36"/>
      <c r="S18" s="101"/>
      <c r="T18" s="98">
        <v>35</v>
      </c>
      <c r="U18" s="28"/>
      <c r="V18" s="36"/>
      <c r="W18" s="36"/>
      <c r="X18" s="28"/>
      <c r="Y18" s="28"/>
      <c r="Z18" s="36"/>
      <c r="AA18" s="36"/>
      <c r="AB18" s="28"/>
      <c r="AC18" s="28"/>
      <c r="AD18" s="36"/>
      <c r="AE18" s="36"/>
      <c r="AF18" s="28"/>
      <c r="AG18" s="28"/>
      <c r="AH18" s="36"/>
      <c r="AI18" s="36"/>
      <c r="AJ18" s="28"/>
      <c r="AK18" s="134"/>
      <c r="AL18" s="108">
        <f t="shared" si="0"/>
        <v>35</v>
      </c>
      <c r="AM18" s="66">
        <f t="shared" si="2"/>
        <v>35</v>
      </c>
      <c r="AN18" s="66">
        <f t="shared" si="1"/>
        <v>0</v>
      </c>
      <c r="AO18" s="21"/>
      <c r="AP18" s="21"/>
      <c r="AQ18" s="21"/>
    </row>
    <row r="19" spans="1:43" ht="19.5" thickBot="1">
      <c r="A19" s="148">
        <v>41725</v>
      </c>
      <c r="B19" s="161" t="s">
        <v>115</v>
      </c>
      <c r="C19" s="26">
        <v>17</v>
      </c>
      <c r="D19" s="27"/>
      <c r="E19" s="88">
        <v>1638.43</v>
      </c>
      <c r="F19" s="90"/>
      <c r="G19" s="37"/>
      <c r="H19" s="27"/>
      <c r="I19" s="27"/>
      <c r="J19" s="37"/>
      <c r="K19" s="37"/>
      <c r="L19" s="27"/>
      <c r="M19" s="88"/>
      <c r="N19" s="100"/>
      <c r="O19" s="36"/>
      <c r="P19" s="28"/>
      <c r="Q19" s="28"/>
      <c r="R19" s="36"/>
      <c r="S19" s="101"/>
      <c r="T19" s="98"/>
      <c r="U19" s="28"/>
      <c r="V19" s="36">
        <v>1638.43</v>
      </c>
      <c r="W19" s="36"/>
      <c r="X19" s="28"/>
      <c r="Y19" s="28"/>
      <c r="Z19" s="36"/>
      <c r="AA19" s="36"/>
      <c r="AB19" s="28"/>
      <c r="AC19" s="28"/>
      <c r="AD19" s="36"/>
      <c r="AE19" s="36"/>
      <c r="AF19" s="28"/>
      <c r="AG19" s="28"/>
      <c r="AH19" s="36"/>
      <c r="AI19" s="36"/>
      <c r="AJ19" s="28"/>
      <c r="AK19" s="134"/>
      <c r="AL19" s="108">
        <f t="shared" si="0"/>
        <v>1638.43</v>
      </c>
      <c r="AM19" s="66">
        <f t="shared" si="2"/>
        <v>1638.43</v>
      </c>
      <c r="AN19" s="66">
        <f t="shared" si="1"/>
        <v>0</v>
      </c>
      <c r="AO19" s="21"/>
      <c r="AP19" s="21"/>
      <c r="AQ19" s="21"/>
    </row>
    <row r="20" spans="1:43" ht="18.75">
      <c r="A20" s="146">
        <v>41730</v>
      </c>
      <c r="B20" s="147" t="s">
        <v>49</v>
      </c>
      <c r="C20" s="26">
        <v>18</v>
      </c>
      <c r="D20" s="27">
        <v>63470.22</v>
      </c>
      <c r="E20" s="88"/>
      <c r="F20" s="90"/>
      <c r="G20" s="37"/>
      <c r="H20" s="27"/>
      <c r="I20" s="27"/>
      <c r="J20" s="37"/>
      <c r="K20" s="37"/>
      <c r="L20" s="27"/>
      <c r="M20" s="88"/>
      <c r="N20" s="100"/>
      <c r="O20" s="36">
        <v>63470.22</v>
      </c>
      <c r="P20" s="28"/>
      <c r="Q20" s="28"/>
      <c r="R20" s="36"/>
      <c r="S20" s="101"/>
      <c r="T20" s="98"/>
      <c r="U20" s="28"/>
      <c r="V20" s="36"/>
      <c r="W20" s="36"/>
      <c r="X20" s="28"/>
      <c r="Y20" s="28"/>
      <c r="Z20" s="36"/>
      <c r="AA20" s="36"/>
      <c r="AB20" s="28"/>
      <c r="AC20" s="28"/>
      <c r="AD20" s="36"/>
      <c r="AE20" s="36"/>
      <c r="AF20" s="28"/>
      <c r="AG20" s="28"/>
      <c r="AH20" s="36"/>
      <c r="AI20" s="36"/>
      <c r="AJ20" s="28"/>
      <c r="AK20" s="134"/>
      <c r="AL20" s="108">
        <f t="shared" si="0"/>
        <v>63470.22</v>
      </c>
      <c r="AM20" s="66">
        <f t="shared" si="2"/>
        <v>63470.22</v>
      </c>
      <c r="AN20" s="66">
        <f t="shared" si="1"/>
        <v>0</v>
      </c>
      <c r="AO20" s="21"/>
      <c r="AP20" s="21"/>
      <c r="AQ20" s="21"/>
    </row>
    <row r="21" spans="1:43" ht="18.75">
      <c r="A21" s="30">
        <v>41733</v>
      </c>
      <c r="B21" s="27" t="s">
        <v>78</v>
      </c>
      <c r="C21" s="26">
        <v>19</v>
      </c>
      <c r="D21" s="27"/>
      <c r="E21" s="88">
        <v>3560</v>
      </c>
      <c r="F21" s="90">
        <v>30</v>
      </c>
      <c r="G21" s="37"/>
      <c r="H21" s="27"/>
      <c r="I21" s="27"/>
      <c r="J21" s="37"/>
      <c r="K21" s="37"/>
      <c r="L21" s="27"/>
      <c r="M21" s="88"/>
      <c r="N21" s="100"/>
      <c r="O21" s="36"/>
      <c r="P21" s="28"/>
      <c r="Q21" s="28"/>
      <c r="R21" s="36"/>
      <c r="S21" s="101"/>
      <c r="T21" s="98"/>
      <c r="U21" s="28"/>
      <c r="V21" s="36"/>
      <c r="W21" s="36"/>
      <c r="X21" s="28"/>
      <c r="Y21" s="28"/>
      <c r="Z21" s="36">
        <v>3530</v>
      </c>
      <c r="AA21" s="36"/>
      <c r="AB21" s="28"/>
      <c r="AC21" s="28"/>
      <c r="AD21" s="36"/>
      <c r="AE21" s="36"/>
      <c r="AF21" s="28"/>
      <c r="AG21" s="28"/>
      <c r="AH21" s="36"/>
      <c r="AI21" s="36"/>
      <c r="AJ21" s="28"/>
      <c r="AK21" s="134"/>
      <c r="AL21" s="108">
        <f t="shared" si="0"/>
        <v>3560</v>
      </c>
      <c r="AM21" s="66">
        <f t="shared" si="2"/>
        <v>3560</v>
      </c>
      <c r="AN21" s="66">
        <f t="shared" si="1"/>
        <v>0</v>
      </c>
      <c r="AO21" s="21"/>
      <c r="AP21" s="21"/>
      <c r="AQ21" s="21"/>
    </row>
    <row r="22" spans="1:43" ht="18.75">
      <c r="A22" s="30">
        <v>41733</v>
      </c>
      <c r="B22" s="27" t="s">
        <v>50</v>
      </c>
      <c r="C22" s="26">
        <v>20</v>
      </c>
      <c r="D22" s="27"/>
      <c r="E22" s="88">
        <v>16350</v>
      </c>
      <c r="F22" s="90"/>
      <c r="G22" s="37"/>
      <c r="H22" s="27"/>
      <c r="I22" s="27"/>
      <c r="J22" s="37"/>
      <c r="K22" s="37"/>
      <c r="L22" s="27"/>
      <c r="M22" s="88"/>
      <c r="N22" s="100"/>
      <c r="O22" s="36"/>
      <c r="P22" s="28"/>
      <c r="Q22" s="28"/>
      <c r="R22" s="36"/>
      <c r="S22" s="101"/>
      <c r="T22" s="98"/>
      <c r="U22" s="28"/>
      <c r="V22" s="36">
        <v>16350</v>
      </c>
      <c r="W22" s="36"/>
      <c r="X22" s="28"/>
      <c r="Y22" s="28"/>
      <c r="Z22" s="36"/>
      <c r="AA22" s="36"/>
      <c r="AB22" s="28"/>
      <c r="AC22" s="28"/>
      <c r="AD22" s="36"/>
      <c r="AE22" s="36"/>
      <c r="AF22" s="28"/>
      <c r="AG22" s="28"/>
      <c r="AH22" s="36"/>
      <c r="AI22" s="36"/>
      <c r="AJ22" s="28"/>
      <c r="AK22" s="134"/>
      <c r="AL22" s="108">
        <f t="shared" si="0"/>
        <v>16350</v>
      </c>
      <c r="AM22" s="66">
        <f t="shared" si="2"/>
        <v>16350</v>
      </c>
      <c r="AN22" s="66">
        <f t="shared" si="1"/>
        <v>0</v>
      </c>
      <c r="AO22" s="21"/>
      <c r="AP22" s="21"/>
      <c r="AQ22" s="21"/>
    </row>
    <row r="23" spans="1:43" ht="18.75">
      <c r="A23" s="30">
        <v>41736</v>
      </c>
      <c r="B23" s="27" t="s">
        <v>22</v>
      </c>
      <c r="C23" s="26">
        <v>21</v>
      </c>
      <c r="D23" s="27">
        <v>8</v>
      </c>
      <c r="E23" s="88">
        <v>10.5</v>
      </c>
      <c r="F23" s="90"/>
      <c r="G23" s="37"/>
      <c r="H23" s="27"/>
      <c r="I23" s="27"/>
      <c r="J23" s="37"/>
      <c r="K23" s="37"/>
      <c r="L23" s="27"/>
      <c r="M23" s="88"/>
      <c r="N23" s="100"/>
      <c r="O23" s="36"/>
      <c r="P23" s="28"/>
      <c r="Q23" s="28"/>
      <c r="R23" s="36"/>
      <c r="S23" s="101">
        <v>8</v>
      </c>
      <c r="T23" s="98"/>
      <c r="U23" s="28"/>
      <c r="V23" s="36"/>
      <c r="W23" s="36"/>
      <c r="X23" s="28"/>
      <c r="Y23" s="28"/>
      <c r="Z23" s="36"/>
      <c r="AA23" s="36"/>
      <c r="AB23" s="28"/>
      <c r="AC23" s="28"/>
      <c r="AD23" s="36">
        <v>10.5</v>
      </c>
      <c r="AE23" s="36"/>
      <c r="AF23" s="28"/>
      <c r="AG23" s="28"/>
      <c r="AH23" s="36"/>
      <c r="AI23" s="36"/>
      <c r="AJ23" s="28"/>
      <c r="AK23" s="134"/>
      <c r="AL23" s="108">
        <f t="shared" si="0"/>
        <v>18.5</v>
      </c>
      <c r="AM23" s="66">
        <f t="shared" si="2"/>
        <v>18.5</v>
      </c>
      <c r="AN23" s="66">
        <f t="shared" si="1"/>
        <v>0</v>
      </c>
      <c r="AO23" s="21"/>
      <c r="AP23" s="21"/>
      <c r="AQ23" s="21"/>
    </row>
    <row r="24" spans="1:43" ht="18.75">
      <c r="A24" s="30">
        <v>41751</v>
      </c>
      <c r="B24" s="27" t="s">
        <v>51</v>
      </c>
      <c r="C24" s="26">
        <v>22</v>
      </c>
      <c r="D24" s="27">
        <v>75139</v>
      </c>
      <c r="E24" s="88"/>
      <c r="F24" s="90"/>
      <c r="G24" s="37"/>
      <c r="H24" s="27"/>
      <c r="I24" s="27"/>
      <c r="J24" s="37"/>
      <c r="K24" s="37"/>
      <c r="L24" s="27"/>
      <c r="M24" s="88"/>
      <c r="N24" s="100"/>
      <c r="O24" s="36">
        <v>75139</v>
      </c>
      <c r="P24" s="28"/>
      <c r="Q24" s="28"/>
      <c r="R24" s="36"/>
      <c r="S24" s="101"/>
      <c r="T24" s="98"/>
      <c r="U24" s="28"/>
      <c r="V24" s="36"/>
      <c r="W24" s="36"/>
      <c r="X24" s="28"/>
      <c r="Y24" s="28"/>
      <c r="Z24" s="36"/>
      <c r="AA24" s="36"/>
      <c r="AB24" s="28"/>
      <c r="AC24" s="28"/>
      <c r="AD24" s="36"/>
      <c r="AE24" s="36"/>
      <c r="AF24" s="28"/>
      <c r="AG24" s="28"/>
      <c r="AH24" s="36"/>
      <c r="AI24" s="36"/>
      <c r="AJ24" s="28"/>
      <c r="AK24" s="134"/>
      <c r="AL24" s="108">
        <f t="shared" si="0"/>
        <v>75139</v>
      </c>
      <c r="AM24" s="66">
        <f t="shared" si="2"/>
        <v>75139</v>
      </c>
      <c r="AN24" s="66">
        <f t="shared" si="1"/>
        <v>0</v>
      </c>
      <c r="AO24" s="21"/>
      <c r="AP24" s="21"/>
      <c r="AQ24" s="21"/>
    </row>
    <row r="25" spans="1:43" ht="18.75">
      <c r="A25" s="30">
        <v>41754</v>
      </c>
      <c r="B25" s="162" t="s">
        <v>79</v>
      </c>
      <c r="C25" s="26">
        <v>23</v>
      </c>
      <c r="D25" s="27"/>
      <c r="E25" s="88">
        <v>5340</v>
      </c>
      <c r="F25" s="90">
        <v>5340</v>
      </c>
      <c r="G25" s="37"/>
      <c r="H25" s="27"/>
      <c r="I25" s="27"/>
      <c r="J25" s="37"/>
      <c r="K25" s="37"/>
      <c r="L25" s="27"/>
      <c r="M25" s="88"/>
      <c r="N25" s="100"/>
      <c r="O25" s="36"/>
      <c r="P25" s="28"/>
      <c r="Q25" s="28"/>
      <c r="R25" s="36"/>
      <c r="S25" s="101"/>
      <c r="T25" s="98"/>
      <c r="U25" s="28"/>
      <c r="V25" s="36"/>
      <c r="W25" s="36"/>
      <c r="X25" s="28"/>
      <c r="Y25" s="28"/>
      <c r="Z25" s="36"/>
      <c r="AA25" s="36"/>
      <c r="AB25" s="28"/>
      <c r="AC25" s="28"/>
      <c r="AD25" s="36"/>
      <c r="AE25" s="36"/>
      <c r="AF25" s="28"/>
      <c r="AG25" s="28"/>
      <c r="AH25" s="36"/>
      <c r="AI25" s="36"/>
      <c r="AJ25" s="28"/>
      <c r="AK25" s="134"/>
      <c r="AL25" s="108">
        <f t="shared" si="0"/>
        <v>5340</v>
      </c>
      <c r="AM25" s="66">
        <f t="shared" si="2"/>
        <v>5340</v>
      </c>
      <c r="AN25" s="66">
        <f t="shared" si="1"/>
        <v>0</v>
      </c>
      <c r="AO25" s="21"/>
      <c r="AP25" s="21"/>
      <c r="AQ25" s="21"/>
    </row>
    <row r="26" spans="1:43" ht="18.75">
      <c r="A26" s="30">
        <v>41754</v>
      </c>
      <c r="B26" s="162" t="s">
        <v>116</v>
      </c>
      <c r="C26" s="26">
        <v>24</v>
      </c>
      <c r="D26" s="27"/>
      <c r="E26" s="88">
        <v>2179.61</v>
      </c>
      <c r="F26" s="90"/>
      <c r="G26" s="37"/>
      <c r="H26" s="27"/>
      <c r="I26" s="27"/>
      <c r="J26" s="37"/>
      <c r="K26" s="37"/>
      <c r="L26" s="27"/>
      <c r="M26" s="88"/>
      <c r="N26" s="100"/>
      <c r="O26" s="36"/>
      <c r="P26" s="28"/>
      <c r="Q26" s="28"/>
      <c r="R26" s="36"/>
      <c r="S26" s="101"/>
      <c r="T26" s="98"/>
      <c r="U26" s="28"/>
      <c r="V26" s="36">
        <v>2179.61</v>
      </c>
      <c r="W26" s="36"/>
      <c r="X26" s="28"/>
      <c r="Y26" s="28"/>
      <c r="Z26" s="36"/>
      <c r="AA26" s="36"/>
      <c r="AB26" s="28"/>
      <c r="AC26" s="28"/>
      <c r="AD26" s="36"/>
      <c r="AE26" s="36"/>
      <c r="AF26" s="28"/>
      <c r="AG26" s="28"/>
      <c r="AH26" s="36"/>
      <c r="AI26" s="36"/>
      <c r="AJ26" s="28"/>
      <c r="AK26" s="134"/>
      <c r="AL26" s="108">
        <f t="shared" si="0"/>
        <v>2179.61</v>
      </c>
      <c r="AM26" s="66">
        <f t="shared" si="2"/>
        <v>2179.61</v>
      </c>
      <c r="AN26" s="66">
        <f t="shared" si="1"/>
        <v>0</v>
      </c>
      <c r="AO26" s="21"/>
      <c r="AP26" s="21"/>
      <c r="AQ26" s="21"/>
    </row>
    <row r="27" spans="1:43" ht="18.75">
      <c r="A27" s="30">
        <v>41754</v>
      </c>
      <c r="B27" s="162" t="s">
        <v>52</v>
      </c>
      <c r="C27" s="26">
        <v>25</v>
      </c>
      <c r="D27" s="27"/>
      <c r="E27" s="88">
        <v>1527.83</v>
      </c>
      <c r="F27" s="90"/>
      <c r="G27" s="37"/>
      <c r="H27" s="27"/>
      <c r="I27" s="27"/>
      <c r="J27" s="37"/>
      <c r="K27" s="37"/>
      <c r="L27" s="27"/>
      <c r="M27" s="88"/>
      <c r="N27" s="100"/>
      <c r="O27" s="36"/>
      <c r="P27" s="28"/>
      <c r="Q27" s="28"/>
      <c r="R27" s="36"/>
      <c r="S27" s="101"/>
      <c r="T27" s="98"/>
      <c r="U27" s="28"/>
      <c r="V27" s="36">
        <v>1527.83</v>
      </c>
      <c r="W27" s="36"/>
      <c r="X27" s="28"/>
      <c r="Y27" s="28"/>
      <c r="Z27" s="36"/>
      <c r="AA27" s="36"/>
      <c r="AB27" s="28"/>
      <c r="AC27" s="28"/>
      <c r="AD27" s="36"/>
      <c r="AE27" s="36"/>
      <c r="AF27" s="28"/>
      <c r="AG27" s="28"/>
      <c r="AH27" s="36"/>
      <c r="AI27" s="36"/>
      <c r="AJ27" s="28"/>
      <c r="AK27" s="134"/>
      <c r="AL27" s="108">
        <f aca="true" t="shared" si="3" ref="AL27:AL51">D27+F27+H27+J27+L27+N27+P27+R27+T27+V27+X27+Z27+AB27+AD27+AH27+AF27+AJ27</f>
        <v>1527.83</v>
      </c>
      <c r="AM27" s="66">
        <f aca="true" t="shared" si="4" ref="AM27:AM51">E27+G27+I27+K27+M27+O27+Q27+S27+U27+W27+Y27+AA27+AC27+AE27+AG27+AI27+AK27</f>
        <v>1527.83</v>
      </c>
      <c r="AN27" s="66">
        <f aca="true" t="shared" si="5" ref="AN27:AN51">AL27-AM27</f>
        <v>0</v>
      </c>
      <c r="AO27" s="21"/>
      <c r="AP27" s="21"/>
      <c r="AQ27" s="21"/>
    </row>
    <row r="28" spans="1:43" ht="19.5" thickBot="1">
      <c r="A28" s="148">
        <v>41754</v>
      </c>
      <c r="B28" s="161" t="s">
        <v>117</v>
      </c>
      <c r="C28" s="26">
        <v>26</v>
      </c>
      <c r="D28" s="27"/>
      <c r="E28" s="88">
        <v>1168.95</v>
      </c>
      <c r="F28" s="90"/>
      <c r="G28" s="37"/>
      <c r="H28" s="27"/>
      <c r="I28" s="27"/>
      <c r="J28" s="37"/>
      <c r="K28" s="37"/>
      <c r="L28" s="27"/>
      <c r="M28" s="88"/>
      <c r="N28" s="100"/>
      <c r="O28" s="36"/>
      <c r="P28" s="28"/>
      <c r="Q28" s="28"/>
      <c r="R28" s="36"/>
      <c r="S28" s="101"/>
      <c r="T28" s="98"/>
      <c r="U28" s="28"/>
      <c r="V28" s="36">
        <v>1168.95</v>
      </c>
      <c r="W28" s="36"/>
      <c r="X28" s="28"/>
      <c r="Y28" s="28"/>
      <c r="Z28" s="36"/>
      <c r="AA28" s="36"/>
      <c r="AB28" s="28"/>
      <c r="AC28" s="28"/>
      <c r="AD28" s="36"/>
      <c r="AE28" s="36"/>
      <c r="AF28" s="28"/>
      <c r="AG28" s="28"/>
      <c r="AH28" s="36"/>
      <c r="AI28" s="36"/>
      <c r="AJ28" s="28"/>
      <c r="AK28" s="134"/>
      <c r="AL28" s="108">
        <f t="shared" si="3"/>
        <v>1168.95</v>
      </c>
      <c r="AM28" s="66">
        <f t="shared" si="4"/>
        <v>1168.95</v>
      </c>
      <c r="AN28" s="66">
        <f t="shared" si="5"/>
        <v>0</v>
      </c>
      <c r="AO28" s="21"/>
      <c r="AP28" s="21"/>
      <c r="AQ28" s="21"/>
    </row>
    <row r="29" spans="1:43" ht="18.75">
      <c r="A29" s="151">
        <v>41764</v>
      </c>
      <c r="B29" s="152" t="s">
        <v>22</v>
      </c>
      <c r="C29" s="26">
        <v>27</v>
      </c>
      <c r="D29" s="27">
        <v>11</v>
      </c>
      <c r="E29" s="88">
        <v>24</v>
      </c>
      <c r="F29" s="90"/>
      <c r="G29" s="37"/>
      <c r="H29" s="27"/>
      <c r="I29" s="27"/>
      <c r="J29" s="37"/>
      <c r="K29" s="37"/>
      <c r="L29" s="27"/>
      <c r="M29" s="88"/>
      <c r="N29" s="100"/>
      <c r="O29" s="36"/>
      <c r="P29" s="28"/>
      <c r="Q29" s="28"/>
      <c r="R29" s="36"/>
      <c r="S29" s="101">
        <v>11</v>
      </c>
      <c r="T29" s="98"/>
      <c r="U29" s="28"/>
      <c r="V29" s="36"/>
      <c r="W29" s="36"/>
      <c r="X29" s="28"/>
      <c r="Y29" s="28"/>
      <c r="Z29" s="36"/>
      <c r="AA29" s="36"/>
      <c r="AB29" s="28"/>
      <c r="AC29" s="28"/>
      <c r="AD29" s="36">
        <v>24</v>
      </c>
      <c r="AE29" s="36"/>
      <c r="AF29" s="28"/>
      <c r="AG29" s="28"/>
      <c r="AH29" s="36"/>
      <c r="AI29" s="36"/>
      <c r="AJ29" s="28"/>
      <c r="AK29" s="134"/>
      <c r="AL29" s="108">
        <f>D29+F29+H29+J29+L29+N29+P29+R29+T29+V29+X29+Z29+AB29+AD29+AH29+AF29+AJ29</f>
        <v>35</v>
      </c>
      <c r="AM29" s="66">
        <f>E29+G29+I29+K29+M29+O29+Q29+S29+U29+W29+Y29+AA29+AC29+AE29+AG29+AI29+AK29</f>
        <v>35</v>
      </c>
      <c r="AN29" s="66">
        <f>AL29-AM29</f>
        <v>0</v>
      </c>
      <c r="AO29" s="21"/>
      <c r="AP29" s="21"/>
      <c r="AQ29" s="21"/>
    </row>
    <row r="30" spans="1:43" ht="18.75">
      <c r="A30" s="30">
        <v>41775</v>
      </c>
      <c r="B30" s="27" t="s">
        <v>80</v>
      </c>
      <c r="C30" s="26">
        <v>28</v>
      </c>
      <c r="D30" s="27"/>
      <c r="E30" s="88">
        <v>3069</v>
      </c>
      <c r="F30" s="90"/>
      <c r="G30" s="37"/>
      <c r="H30" s="27"/>
      <c r="I30" s="27"/>
      <c r="J30" s="37"/>
      <c r="K30" s="37"/>
      <c r="L30" s="27"/>
      <c r="M30" s="88"/>
      <c r="N30" s="100"/>
      <c r="O30" s="36"/>
      <c r="P30" s="28"/>
      <c r="Q30" s="28"/>
      <c r="R30" s="36"/>
      <c r="S30" s="101"/>
      <c r="T30" s="98"/>
      <c r="U30" s="28"/>
      <c r="V30" s="36"/>
      <c r="W30" s="36"/>
      <c r="X30" s="28"/>
      <c r="Y30" s="28"/>
      <c r="Z30" s="36">
        <v>3069</v>
      </c>
      <c r="AA30" s="36"/>
      <c r="AB30" s="28"/>
      <c r="AC30" s="28"/>
      <c r="AD30" s="36"/>
      <c r="AE30" s="36"/>
      <c r="AF30" s="28"/>
      <c r="AG30" s="28"/>
      <c r="AH30" s="36"/>
      <c r="AI30" s="36"/>
      <c r="AJ30" s="28"/>
      <c r="AK30" s="134"/>
      <c r="AL30" s="108">
        <f t="shared" si="3"/>
        <v>3069</v>
      </c>
      <c r="AM30" s="66">
        <f t="shared" si="4"/>
        <v>3069</v>
      </c>
      <c r="AN30" s="66">
        <f t="shared" si="5"/>
        <v>0</v>
      </c>
      <c r="AO30" s="21"/>
      <c r="AP30" s="21"/>
      <c r="AQ30" s="21"/>
    </row>
    <row r="31" spans="1:43" ht="18.75">
      <c r="A31" s="30">
        <v>41775</v>
      </c>
      <c r="B31" s="27" t="s">
        <v>99</v>
      </c>
      <c r="C31" s="26">
        <v>29</v>
      </c>
      <c r="D31" s="27"/>
      <c r="E31" s="88">
        <v>150</v>
      </c>
      <c r="F31" s="90"/>
      <c r="G31" s="37"/>
      <c r="H31" s="27">
        <v>150</v>
      </c>
      <c r="I31" s="27"/>
      <c r="J31" s="37"/>
      <c r="K31" s="37"/>
      <c r="L31" s="27"/>
      <c r="M31" s="88"/>
      <c r="N31" s="100"/>
      <c r="O31" s="36"/>
      <c r="P31" s="28"/>
      <c r="Q31" s="28"/>
      <c r="R31" s="36"/>
      <c r="S31" s="101"/>
      <c r="T31" s="98"/>
      <c r="U31" s="28"/>
      <c r="V31" s="36"/>
      <c r="W31" s="36"/>
      <c r="X31" s="28"/>
      <c r="Y31" s="28"/>
      <c r="Z31" s="36"/>
      <c r="AA31" s="36"/>
      <c r="AB31" s="28"/>
      <c r="AC31" s="28"/>
      <c r="AD31" s="36"/>
      <c r="AE31" s="36"/>
      <c r="AF31" s="28"/>
      <c r="AG31" s="28"/>
      <c r="AH31" s="36"/>
      <c r="AI31" s="36"/>
      <c r="AJ31" s="28"/>
      <c r="AK31" s="134"/>
      <c r="AL31" s="108">
        <f t="shared" si="3"/>
        <v>150</v>
      </c>
      <c r="AM31" s="66">
        <f t="shared" si="4"/>
        <v>150</v>
      </c>
      <c r="AN31" s="66">
        <f t="shared" si="5"/>
        <v>0</v>
      </c>
      <c r="AO31" s="21"/>
      <c r="AP31" s="21"/>
      <c r="AQ31" s="21"/>
    </row>
    <row r="32" spans="1:43" ht="18.75">
      <c r="A32" s="30">
        <v>41775</v>
      </c>
      <c r="B32" s="28" t="s">
        <v>81</v>
      </c>
      <c r="C32" s="26">
        <v>30</v>
      </c>
      <c r="D32" s="27"/>
      <c r="E32" s="88">
        <v>3826</v>
      </c>
      <c r="F32" s="90"/>
      <c r="G32" s="37"/>
      <c r="H32" s="27"/>
      <c r="I32" s="27"/>
      <c r="J32" s="37"/>
      <c r="K32" s="37"/>
      <c r="L32" s="27"/>
      <c r="M32" s="88"/>
      <c r="N32" s="100"/>
      <c r="O32" s="36"/>
      <c r="P32" s="28"/>
      <c r="Q32" s="28"/>
      <c r="R32" s="36"/>
      <c r="S32" s="101"/>
      <c r="T32" s="98"/>
      <c r="U32" s="28"/>
      <c r="V32" s="36"/>
      <c r="W32" s="36"/>
      <c r="X32" s="28">
        <v>3826</v>
      </c>
      <c r="Y32" s="28"/>
      <c r="Z32" s="36"/>
      <c r="AA32" s="36"/>
      <c r="AB32" s="28"/>
      <c r="AC32" s="28"/>
      <c r="AD32" s="36"/>
      <c r="AE32" s="36"/>
      <c r="AF32" s="28"/>
      <c r="AG32" s="28"/>
      <c r="AH32" s="36"/>
      <c r="AI32" s="36"/>
      <c r="AJ32" s="28"/>
      <c r="AK32" s="134"/>
      <c r="AL32" s="108">
        <f t="shared" si="3"/>
        <v>3826</v>
      </c>
      <c r="AM32" s="66">
        <f t="shared" si="4"/>
        <v>3826</v>
      </c>
      <c r="AN32" s="66">
        <f t="shared" si="5"/>
        <v>0</v>
      </c>
      <c r="AO32" s="21"/>
      <c r="AP32" s="21"/>
      <c r="AQ32" s="21"/>
    </row>
    <row r="33" spans="1:43" ht="19.5" thickBot="1">
      <c r="A33" s="148">
        <v>41781</v>
      </c>
      <c r="B33" s="150" t="s">
        <v>54</v>
      </c>
      <c r="C33" s="26">
        <v>31</v>
      </c>
      <c r="D33" s="27">
        <v>21342</v>
      </c>
      <c r="E33" s="88"/>
      <c r="F33" s="90"/>
      <c r="G33" s="37"/>
      <c r="H33" s="27"/>
      <c r="I33" s="27"/>
      <c r="J33" s="37"/>
      <c r="K33" s="37"/>
      <c r="L33" s="27"/>
      <c r="M33" s="88"/>
      <c r="N33" s="100"/>
      <c r="O33" s="36"/>
      <c r="P33" s="28"/>
      <c r="Q33" s="28"/>
      <c r="R33" s="36"/>
      <c r="S33" s="101"/>
      <c r="T33" s="98"/>
      <c r="U33" s="28"/>
      <c r="V33" s="36"/>
      <c r="W33" s="36"/>
      <c r="X33" s="28"/>
      <c r="Y33" s="28"/>
      <c r="Z33" s="36"/>
      <c r="AA33" s="36">
        <v>21342</v>
      </c>
      <c r="AB33" s="28"/>
      <c r="AC33" s="28"/>
      <c r="AD33" s="36"/>
      <c r="AE33" s="36"/>
      <c r="AF33" s="28"/>
      <c r="AG33" s="28"/>
      <c r="AH33" s="36"/>
      <c r="AI33" s="36"/>
      <c r="AJ33" s="28"/>
      <c r="AK33" s="134"/>
      <c r="AL33" s="108">
        <f t="shared" si="3"/>
        <v>21342</v>
      </c>
      <c r="AM33" s="66">
        <f t="shared" si="4"/>
        <v>21342</v>
      </c>
      <c r="AN33" s="66">
        <f t="shared" si="5"/>
        <v>0</v>
      </c>
      <c r="AO33" s="21"/>
      <c r="AP33" s="21"/>
      <c r="AQ33" s="21"/>
    </row>
    <row r="34" spans="1:43" ht="18.75">
      <c r="A34" s="151">
        <v>41800</v>
      </c>
      <c r="B34" s="121" t="s">
        <v>22</v>
      </c>
      <c r="C34" s="26">
        <v>32</v>
      </c>
      <c r="D34" s="27">
        <v>12</v>
      </c>
      <c r="E34" s="88">
        <v>10.5</v>
      </c>
      <c r="F34" s="90"/>
      <c r="G34" s="37"/>
      <c r="H34" s="27"/>
      <c r="I34" s="27"/>
      <c r="J34" s="37"/>
      <c r="K34" s="37"/>
      <c r="L34" s="27"/>
      <c r="M34" s="88"/>
      <c r="N34" s="100"/>
      <c r="O34" s="36"/>
      <c r="P34" s="28"/>
      <c r="Q34" s="28"/>
      <c r="R34" s="36"/>
      <c r="S34" s="101">
        <v>12</v>
      </c>
      <c r="T34" s="98"/>
      <c r="U34" s="28"/>
      <c r="V34" s="36"/>
      <c r="W34" s="36"/>
      <c r="X34" s="28"/>
      <c r="Y34" s="28"/>
      <c r="Z34" s="36"/>
      <c r="AA34" s="36"/>
      <c r="AB34" s="28"/>
      <c r="AC34" s="28"/>
      <c r="AD34" s="36">
        <v>10.5</v>
      </c>
      <c r="AE34" s="36"/>
      <c r="AF34" s="28"/>
      <c r="AG34" s="28"/>
      <c r="AH34" s="36"/>
      <c r="AI34" s="36"/>
      <c r="AJ34" s="28"/>
      <c r="AK34" s="134"/>
      <c r="AL34" s="108">
        <f>D34+F34+H34+J34+L34+N34+P34+R34+T34+V34+X34+Z34+AB34+AD34+AH34+AF34+AJ34</f>
        <v>22.5</v>
      </c>
      <c r="AM34" s="66">
        <f>E34+G34+I34+K34+M34+O34+Q34+S34+U34+W34+Y34+AA34+AC34+AE34+AG34+AI34+AK34</f>
        <v>22.5</v>
      </c>
      <c r="AN34" s="66">
        <f>AL34-AM34</f>
        <v>0</v>
      </c>
      <c r="AO34" s="21"/>
      <c r="AP34" s="21"/>
      <c r="AQ34" s="21"/>
    </row>
    <row r="35" spans="1:43" ht="18.75">
      <c r="A35" s="30">
        <v>41807</v>
      </c>
      <c r="B35" s="28" t="s">
        <v>82</v>
      </c>
      <c r="C35" s="26">
        <v>33</v>
      </c>
      <c r="D35" s="27"/>
      <c r="E35" s="88">
        <v>2888</v>
      </c>
      <c r="F35" s="90"/>
      <c r="G35" s="37"/>
      <c r="H35" s="27"/>
      <c r="I35" s="27"/>
      <c r="J35" s="37"/>
      <c r="K35" s="37"/>
      <c r="L35" s="27"/>
      <c r="M35" s="88"/>
      <c r="N35" s="100"/>
      <c r="O35" s="36"/>
      <c r="P35" s="28"/>
      <c r="Q35" s="28"/>
      <c r="R35" s="36"/>
      <c r="S35" s="101"/>
      <c r="T35" s="98"/>
      <c r="U35" s="28"/>
      <c r="V35" s="36"/>
      <c r="W35" s="36"/>
      <c r="X35" s="28"/>
      <c r="Y35" s="28"/>
      <c r="Z35" s="36">
        <v>2888</v>
      </c>
      <c r="AA35" s="36"/>
      <c r="AB35" s="28"/>
      <c r="AC35" s="28"/>
      <c r="AD35" s="36"/>
      <c r="AE35" s="36"/>
      <c r="AF35" s="28"/>
      <c r="AG35" s="28"/>
      <c r="AH35" s="36"/>
      <c r="AI35" s="36"/>
      <c r="AJ35" s="28"/>
      <c r="AK35" s="134"/>
      <c r="AL35" s="108">
        <f>D35+F35+H35+J35+L35+N35+P35+R35+T35+V35+X35+Z35+AB35+AD35+AH35+AF35+AJ35</f>
        <v>2888</v>
      </c>
      <c r="AM35" s="66">
        <f>E35+G35+I35+K35+M35+O35+Q35+S35+U35+W35+Y35+AA35+AC35+AE35+AG35+AI35+AK35</f>
        <v>2888</v>
      </c>
      <c r="AN35" s="66">
        <f>AL35-AM35</f>
        <v>0</v>
      </c>
      <c r="AO35" s="21"/>
      <c r="AP35" s="21"/>
      <c r="AQ35" s="21"/>
    </row>
    <row r="36" spans="1:43" ht="18.75">
      <c r="A36" s="30">
        <v>41807</v>
      </c>
      <c r="B36" s="27" t="s">
        <v>83</v>
      </c>
      <c r="C36" s="26">
        <v>34</v>
      </c>
      <c r="D36" s="27"/>
      <c r="E36" s="88">
        <v>1507</v>
      </c>
      <c r="F36" s="90"/>
      <c r="G36" s="37"/>
      <c r="H36" s="27"/>
      <c r="I36" s="27"/>
      <c r="J36" s="37"/>
      <c r="K36" s="37"/>
      <c r="L36" s="27"/>
      <c r="M36" s="88"/>
      <c r="N36" s="100"/>
      <c r="O36" s="36"/>
      <c r="P36" s="28"/>
      <c r="Q36" s="28"/>
      <c r="R36" s="36"/>
      <c r="S36" s="101"/>
      <c r="T36" s="98"/>
      <c r="U36" s="28"/>
      <c r="V36" s="36"/>
      <c r="W36" s="36"/>
      <c r="X36" s="28">
        <v>1507</v>
      </c>
      <c r="Y36" s="28"/>
      <c r="Z36" s="36"/>
      <c r="AA36" s="36"/>
      <c r="AB36" s="28"/>
      <c r="AC36" s="28"/>
      <c r="AD36" s="36"/>
      <c r="AE36" s="36"/>
      <c r="AF36" s="28"/>
      <c r="AG36" s="28"/>
      <c r="AH36" s="36"/>
      <c r="AI36" s="36"/>
      <c r="AJ36" s="28"/>
      <c r="AK36" s="134"/>
      <c r="AL36" s="108">
        <f>D36+F36+H36+J36+L36+N36+P36+R36+T36+V36+X36+Z36+AB36+AD36+AH36+AF36+AJ36</f>
        <v>1507</v>
      </c>
      <c r="AM36" s="66">
        <f>E36+G36+I36+K36+M36+O36+Q36+S36+U36+W36+Y36+AA36+AC36+AE36+AG36+AI36+AK36</f>
        <v>1507</v>
      </c>
      <c r="AN36" s="66">
        <f>AL36-AM36</f>
        <v>0</v>
      </c>
      <c r="AO36" s="21"/>
      <c r="AP36" s="21"/>
      <c r="AQ36" s="21"/>
    </row>
    <row r="37" spans="1:43" ht="18.75">
      <c r="A37" s="30">
        <v>41807</v>
      </c>
      <c r="B37" s="28" t="s">
        <v>84</v>
      </c>
      <c r="C37" s="26">
        <v>35</v>
      </c>
      <c r="D37" s="27"/>
      <c r="E37" s="88">
        <v>2810</v>
      </c>
      <c r="F37" s="90"/>
      <c r="G37" s="37"/>
      <c r="H37" s="27"/>
      <c r="I37" s="27"/>
      <c r="J37" s="37"/>
      <c r="K37" s="37"/>
      <c r="L37" s="27"/>
      <c r="M37" s="88"/>
      <c r="N37" s="100"/>
      <c r="O37" s="36"/>
      <c r="P37" s="28"/>
      <c r="Q37" s="28"/>
      <c r="R37" s="36"/>
      <c r="S37" s="101"/>
      <c r="T37" s="98"/>
      <c r="U37" s="28"/>
      <c r="V37" s="36"/>
      <c r="W37" s="36"/>
      <c r="X37" s="28"/>
      <c r="Y37" s="28"/>
      <c r="Z37" s="36">
        <v>2810</v>
      </c>
      <c r="AA37" s="36"/>
      <c r="AB37" s="28"/>
      <c r="AC37" s="28"/>
      <c r="AD37" s="36"/>
      <c r="AE37" s="36"/>
      <c r="AF37" s="28"/>
      <c r="AG37" s="28"/>
      <c r="AH37" s="36"/>
      <c r="AI37" s="36"/>
      <c r="AJ37" s="28"/>
      <c r="AK37" s="134"/>
      <c r="AL37" s="108">
        <f>D37+F37+H37+J37+L37+N37+P37+R37+T37+V37+X37+Z37+AB37+AD37+AH37+AF37+AJ37</f>
        <v>2810</v>
      </c>
      <c r="AM37" s="66">
        <f>E37+G37+I37+K37+M37+O37+Q37+S37+U37+W37+Y37+AA37+AC37+AE37+AG37+AI37+AK37</f>
        <v>2810</v>
      </c>
      <c r="AN37" s="66">
        <f>AL37-AM37</f>
        <v>0</v>
      </c>
      <c r="AO37" s="21"/>
      <c r="AP37" s="21"/>
      <c r="AQ37" s="21"/>
    </row>
    <row r="38" spans="1:43" ht="18.75">
      <c r="A38" s="30">
        <v>41807</v>
      </c>
      <c r="B38" s="28" t="s">
        <v>85</v>
      </c>
      <c r="C38" s="26">
        <v>36</v>
      </c>
      <c r="D38" s="27"/>
      <c r="E38" s="88">
        <v>2638</v>
      </c>
      <c r="F38" s="90"/>
      <c r="G38" s="37"/>
      <c r="H38" s="27"/>
      <c r="I38" s="27"/>
      <c r="J38" s="37"/>
      <c r="K38" s="37"/>
      <c r="L38" s="27"/>
      <c r="M38" s="88"/>
      <c r="N38" s="100"/>
      <c r="O38" s="36"/>
      <c r="P38" s="28"/>
      <c r="Q38" s="28"/>
      <c r="R38" s="36"/>
      <c r="S38" s="101"/>
      <c r="T38" s="98"/>
      <c r="U38" s="28"/>
      <c r="V38" s="36"/>
      <c r="W38" s="36"/>
      <c r="X38" s="28"/>
      <c r="Y38" s="28"/>
      <c r="Z38" s="36">
        <v>2638</v>
      </c>
      <c r="AA38" s="36"/>
      <c r="AB38" s="28"/>
      <c r="AC38" s="28"/>
      <c r="AD38" s="36"/>
      <c r="AE38" s="36"/>
      <c r="AF38" s="28"/>
      <c r="AG38" s="28"/>
      <c r="AH38" s="36"/>
      <c r="AI38" s="36"/>
      <c r="AJ38" s="28"/>
      <c r="AK38" s="134"/>
      <c r="AL38" s="108">
        <f t="shared" si="3"/>
        <v>2638</v>
      </c>
      <c r="AM38" s="66">
        <f t="shared" si="4"/>
        <v>2638</v>
      </c>
      <c r="AN38" s="66">
        <f t="shared" si="5"/>
        <v>0</v>
      </c>
      <c r="AO38" s="21"/>
      <c r="AP38" s="21"/>
      <c r="AQ38" s="21"/>
    </row>
    <row r="39" spans="1:43" ht="18.75">
      <c r="A39" s="30">
        <v>41807</v>
      </c>
      <c r="B39" s="27" t="s">
        <v>59</v>
      </c>
      <c r="C39" s="26">
        <v>37</v>
      </c>
      <c r="D39" s="27"/>
      <c r="E39" s="88">
        <v>16300</v>
      </c>
      <c r="F39" s="90"/>
      <c r="G39" s="37"/>
      <c r="H39" s="27"/>
      <c r="I39" s="27"/>
      <c r="J39" s="37"/>
      <c r="K39" s="37"/>
      <c r="L39" s="27"/>
      <c r="M39" s="88"/>
      <c r="N39" s="100"/>
      <c r="O39" s="36"/>
      <c r="P39" s="28"/>
      <c r="Q39" s="28"/>
      <c r="R39" s="36"/>
      <c r="S39" s="101"/>
      <c r="T39" s="98"/>
      <c r="U39" s="28"/>
      <c r="V39" s="36">
        <v>16300</v>
      </c>
      <c r="W39" s="36"/>
      <c r="X39" s="28"/>
      <c r="Y39" s="28"/>
      <c r="Z39" s="36"/>
      <c r="AA39" s="36"/>
      <c r="AB39" s="28"/>
      <c r="AC39" s="28"/>
      <c r="AD39" s="36"/>
      <c r="AE39" s="36"/>
      <c r="AF39" s="28"/>
      <c r="AG39" s="28"/>
      <c r="AH39" s="36"/>
      <c r="AI39" s="36"/>
      <c r="AJ39" s="28"/>
      <c r="AK39" s="134"/>
      <c r="AL39" s="108">
        <f>D39+F39+H39+J39+L39+N39+P39+R39+T39+V39+X39+Z39+AB39+AD39+AH39+AF39+AJ39</f>
        <v>16300</v>
      </c>
      <c r="AM39" s="66">
        <f>E39+G39+I39+K39+M39+O39+Q39+S39+U39+W39+Y39+AA39+AC39+AE39+AG39+AI39+AK39</f>
        <v>16300</v>
      </c>
      <c r="AN39" s="66">
        <f>AL39-AM39</f>
        <v>0</v>
      </c>
      <c r="AO39" s="21"/>
      <c r="AP39" s="21"/>
      <c r="AQ39" s="21"/>
    </row>
    <row r="40" spans="1:43" ht="19.5" thickBot="1">
      <c r="A40" s="148">
        <v>41813</v>
      </c>
      <c r="B40" s="149" t="s">
        <v>60</v>
      </c>
      <c r="C40" s="26">
        <v>38</v>
      </c>
      <c r="D40" s="27"/>
      <c r="E40" s="27">
        <v>2033.1</v>
      </c>
      <c r="F40" s="90"/>
      <c r="G40" s="37"/>
      <c r="H40" s="27"/>
      <c r="I40" s="27"/>
      <c r="J40" s="37"/>
      <c r="K40" s="37"/>
      <c r="L40" s="27"/>
      <c r="M40" s="88"/>
      <c r="N40" s="100"/>
      <c r="O40" s="36"/>
      <c r="P40" s="28"/>
      <c r="Q40" s="28"/>
      <c r="R40" s="36"/>
      <c r="S40" s="101"/>
      <c r="T40" s="98">
        <v>2033.1</v>
      </c>
      <c r="U40" s="28"/>
      <c r="V40" s="36"/>
      <c r="W40" s="36"/>
      <c r="X40" s="28"/>
      <c r="Y40" s="28"/>
      <c r="Z40" s="36"/>
      <c r="AA40" s="36"/>
      <c r="AB40" s="28"/>
      <c r="AC40" s="28"/>
      <c r="AD40" s="36"/>
      <c r="AE40" s="36"/>
      <c r="AF40" s="28"/>
      <c r="AG40" s="28"/>
      <c r="AH40" s="36"/>
      <c r="AI40" s="36"/>
      <c r="AJ40" s="28"/>
      <c r="AK40" s="134"/>
      <c r="AL40" s="108">
        <f t="shared" si="3"/>
        <v>2033.1</v>
      </c>
      <c r="AM40" s="66">
        <f t="shared" si="4"/>
        <v>2033.1</v>
      </c>
      <c r="AN40" s="66">
        <f t="shared" si="5"/>
        <v>0</v>
      </c>
      <c r="AO40" s="21"/>
      <c r="AP40" s="21"/>
      <c r="AQ40" s="21"/>
    </row>
    <row r="41" spans="1:43" ht="18.75">
      <c r="A41" s="146">
        <v>41827</v>
      </c>
      <c r="B41" s="147" t="s">
        <v>22</v>
      </c>
      <c r="C41" s="156">
        <v>39</v>
      </c>
      <c r="D41" s="147">
        <v>10</v>
      </c>
      <c r="E41" s="157">
        <v>24</v>
      </c>
      <c r="F41" s="90"/>
      <c r="G41" s="37"/>
      <c r="H41" s="27"/>
      <c r="I41" s="27"/>
      <c r="J41" s="37"/>
      <c r="K41" s="37"/>
      <c r="L41" s="27"/>
      <c r="M41" s="88"/>
      <c r="N41" s="100"/>
      <c r="O41" s="36"/>
      <c r="P41" s="28"/>
      <c r="Q41" s="28"/>
      <c r="R41" s="36"/>
      <c r="S41" s="101">
        <v>10</v>
      </c>
      <c r="T41" s="98"/>
      <c r="U41" s="28"/>
      <c r="V41" s="36"/>
      <c r="W41" s="36"/>
      <c r="X41" s="28"/>
      <c r="Y41" s="28"/>
      <c r="Z41" s="36"/>
      <c r="AA41" s="36"/>
      <c r="AB41" s="28"/>
      <c r="AC41" s="28"/>
      <c r="AD41" s="36">
        <v>24</v>
      </c>
      <c r="AE41" s="36"/>
      <c r="AF41" s="28"/>
      <c r="AG41" s="28"/>
      <c r="AH41" s="36"/>
      <c r="AI41" s="36"/>
      <c r="AJ41" s="28"/>
      <c r="AK41" s="134"/>
      <c r="AL41" s="108">
        <f>D41+F41+H41+J41+L41+N41+P41+R41+T41+V41+X41+Z41+AB41+AD41+AH41+AF41+AJ41</f>
        <v>34</v>
      </c>
      <c r="AM41" s="66">
        <f>E41+G41+I41+K41+M41+O41+Q41+S41+U41+W41+Y41+AA41+AC41+AE41+AG41+AI41+AK41</f>
        <v>34</v>
      </c>
      <c r="AN41" s="66">
        <f>AL41-AM41</f>
        <v>0</v>
      </c>
      <c r="AO41" s="21"/>
      <c r="AP41" s="21"/>
      <c r="AQ41" s="21"/>
    </row>
    <row r="42" spans="1:43" ht="18.75">
      <c r="A42" s="146">
        <v>41845</v>
      </c>
      <c r="B42" s="147" t="s">
        <v>119</v>
      </c>
      <c r="C42" s="156">
        <v>40</v>
      </c>
      <c r="D42" s="147"/>
      <c r="E42" s="157">
        <v>493.9</v>
      </c>
      <c r="F42" s="90"/>
      <c r="G42" s="37"/>
      <c r="H42" s="27"/>
      <c r="I42" s="27"/>
      <c r="J42" s="37"/>
      <c r="K42" s="37"/>
      <c r="L42" s="27"/>
      <c r="M42" s="88"/>
      <c r="N42" s="100"/>
      <c r="O42" s="36"/>
      <c r="P42" s="28"/>
      <c r="Q42" s="28"/>
      <c r="R42" s="36"/>
      <c r="S42" s="101"/>
      <c r="T42" s="98"/>
      <c r="U42" s="28"/>
      <c r="V42" s="36">
        <v>493.9</v>
      </c>
      <c r="W42" s="36"/>
      <c r="X42" s="28"/>
      <c r="Y42" s="28"/>
      <c r="Z42" s="36"/>
      <c r="AA42" s="36"/>
      <c r="AB42" s="28"/>
      <c r="AC42" s="28"/>
      <c r="AD42" s="36"/>
      <c r="AE42" s="36"/>
      <c r="AF42" s="28"/>
      <c r="AG42" s="28"/>
      <c r="AH42" s="36"/>
      <c r="AI42" s="36"/>
      <c r="AJ42" s="28"/>
      <c r="AK42" s="134"/>
      <c r="AL42" s="108">
        <f t="shared" si="3"/>
        <v>493.9</v>
      </c>
      <c r="AM42" s="66">
        <f t="shared" si="4"/>
        <v>493.9</v>
      </c>
      <c r="AN42" s="66">
        <f t="shared" si="5"/>
        <v>0</v>
      </c>
      <c r="AO42" s="21"/>
      <c r="AP42" s="21"/>
      <c r="AQ42" s="21"/>
    </row>
    <row r="43" spans="1:43" ht="18.75">
      <c r="A43" s="30">
        <v>41845</v>
      </c>
      <c r="B43" s="147" t="s">
        <v>120</v>
      </c>
      <c r="C43" s="26">
        <v>41</v>
      </c>
      <c r="D43" s="27"/>
      <c r="E43" s="88">
        <v>4028.19</v>
      </c>
      <c r="F43" s="90"/>
      <c r="G43" s="37"/>
      <c r="H43" s="27"/>
      <c r="I43" s="27"/>
      <c r="J43" s="37"/>
      <c r="K43" s="37"/>
      <c r="L43" s="27"/>
      <c r="M43" s="88"/>
      <c r="N43" s="100"/>
      <c r="O43" s="36"/>
      <c r="P43" s="28"/>
      <c r="Q43" s="28"/>
      <c r="R43" s="36"/>
      <c r="S43" s="101"/>
      <c r="T43" s="98"/>
      <c r="U43" s="28"/>
      <c r="V43" s="36">
        <v>4028.19</v>
      </c>
      <c r="W43" s="36"/>
      <c r="X43" s="28"/>
      <c r="Y43" s="28"/>
      <c r="Z43" s="36"/>
      <c r="AA43" s="36"/>
      <c r="AB43" s="28"/>
      <c r="AC43" s="28"/>
      <c r="AD43" s="36"/>
      <c r="AE43" s="36"/>
      <c r="AF43" s="28"/>
      <c r="AG43" s="28"/>
      <c r="AH43" s="36"/>
      <c r="AI43" s="36"/>
      <c r="AJ43" s="28"/>
      <c r="AK43" s="134"/>
      <c r="AL43" s="108">
        <f t="shared" si="3"/>
        <v>4028.19</v>
      </c>
      <c r="AM43" s="66">
        <f t="shared" si="4"/>
        <v>4028.19</v>
      </c>
      <c r="AN43" s="66">
        <f t="shared" si="5"/>
        <v>0</v>
      </c>
      <c r="AO43" s="21"/>
      <c r="AP43" s="21"/>
      <c r="AQ43" s="21"/>
    </row>
    <row r="44" spans="1:43" ht="19.5" thickBot="1">
      <c r="A44" s="148">
        <v>41845</v>
      </c>
      <c r="B44" s="161" t="s">
        <v>121</v>
      </c>
      <c r="C44" s="26">
        <v>42</v>
      </c>
      <c r="D44" s="27"/>
      <c r="E44" s="88">
        <v>60.01</v>
      </c>
      <c r="F44" s="115"/>
      <c r="G44" s="116"/>
      <c r="H44" s="117"/>
      <c r="I44" s="117"/>
      <c r="J44" s="116"/>
      <c r="K44" s="116"/>
      <c r="L44" s="117"/>
      <c r="M44" s="118"/>
      <c r="N44" s="119"/>
      <c r="O44" s="120"/>
      <c r="P44" s="121"/>
      <c r="Q44" s="121"/>
      <c r="R44" s="120"/>
      <c r="S44" s="122"/>
      <c r="T44" s="123"/>
      <c r="U44" s="121"/>
      <c r="V44" s="120">
        <v>60.01</v>
      </c>
      <c r="W44" s="120"/>
      <c r="X44" s="121"/>
      <c r="Y44" s="121"/>
      <c r="Z44" s="120"/>
      <c r="AA44" s="120"/>
      <c r="AB44" s="121"/>
      <c r="AC44" s="121"/>
      <c r="AD44" s="120"/>
      <c r="AE44" s="120"/>
      <c r="AF44" s="121"/>
      <c r="AG44" s="121"/>
      <c r="AH44" s="120"/>
      <c r="AI44" s="120"/>
      <c r="AJ44" s="121"/>
      <c r="AK44" s="135"/>
      <c r="AL44" s="108">
        <f t="shared" si="3"/>
        <v>60.01</v>
      </c>
      <c r="AM44" s="66">
        <f t="shared" si="4"/>
        <v>60.01</v>
      </c>
      <c r="AN44" s="66">
        <f t="shared" si="5"/>
        <v>0</v>
      </c>
      <c r="AO44" s="21"/>
      <c r="AP44" s="21"/>
      <c r="AQ44" s="21"/>
    </row>
    <row r="45" spans="1:43" ht="18.75">
      <c r="A45" s="146">
        <v>41855</v>
      </c>
      <c r="B45" s="65" t="s">
        <v>22</v>
      </c>
      <c r="C45" s="26">
        <v>43</v>
      </c>
      <c r="D45" s="27">
        <v>12</v>
      </c>
      <c r="E45" s="88">
        <v>4.5</v>
      </c>
      <c r="F45" s="115"/>
      <c r="G45" s="116"/>
      <c r="H45" s="117"/>
      <c r="I45" s="117"/>
      <c r="J45" s="116"/>
      <c r="K45" s="116"/>
      <c r="L45" s="117"/>
      <c r="M45" s="118"/>
      <c r="N45" s="119"/>
      <c r="O45" s="120"/>
      <c r="P45" s="121"/>
      <c r="Q45" s="121"/>
      <c r="R45" s="120"/>
      <c r="S45" s="122">
        <v>12</v>
      </c>
      <c r="T45" s="123"/>
      <c r="U45" s="121"/>
      <c r="V45" s="120"/>
      <c r="W45" s="120"/>
      <c r="X45" s="121"/>
      <c r="Y45" s="121"/>
      <c r="Z45" s="120"/>
      <c r="AA45" s="120"/>
      <c r="AB45" s="121"/>
      <c r="AC45" s="121"/>
      <c r="AD45" s="120">
        <v>4.5</v>
      </c>
      <c r="AE45" s="120"/>
      <c r="AF45" s="121"/>
      <c r="AG45" s="121"/>
      <c r="AH45" s="120"/>
      <c r="AI45" s="120"/>
      <c r="AJ45" s="121"/>
      <c r="AK45" s="135"/>
      <c r="AL45" s="108">
        <f t="shared" si="3"/>
        <v>16.5</v>
      </c>
      <c r="AM45" s="66">
        <f t="shared" si="4"/>
        <v>16.5</v>
      </c>
      <c r="AN45" s="66">
        <f t="shared" si="5"/>
        <v>0</v>
      </c>
      <c r="AO45" s="21"/>
      <c r="AP45" s="21"/>
      <c r="AQ45" s="21"/>
    </row>
    <row r="46" spans="1:43" ht="19.5" thickBot="1">
      <c r="A46" s="148">
        <v>41864</v>
      </c>
      <c r="B46" s="149" t="s">
        <v>61</v>
      </c>
      <c r="C46" s="26">
        <v>44</v>
      </c>
      <c r="D46" s="27">
        <v>36525</v>
      </c>
      <c r="E46" s="88"/>
      <c r="F46" s="115"/>
      <c r="G46" s="116"/>
      <c r="H46" s="117"/>
      <c r="I46" s="117"/>
      <c r="J46" s="116"/>
      <c r="K46" s="116"/>
      <c r="L46" s="117"/>
      <c r="M46" s="118"/>
      <c r="N46" s="119"/>
      <c r="O46" s="120"/>
      <c r="P46" s="121"/>
      <c r="Q46" s="121">
        <v>36525</v>
      </c>
      <c r="R46" s="120"/>
      <c r="S46" s="122"/>
      <c r="T46" s="123"/>
      <c r="U46" s="121"/>
      <c r="V46" s="120"/>
      <c r="W46" s="120"/>
      <c r="X46" s="121"/>
      <c r="Y46" s="121"/>
      <c r="Z46" s="120"/>
      <c r="AA46" s="120"/>
      <c r="AB46" s="121"/>
      <c r="AC46" s="121"/>
      <c r="AD46" s="120"/>
      <c r="AE46" s="120"/>
      <c r="AF46" s="121"/>
      <c r="AG46" s="121"/>
      <c r="AH46" s="120"/>
      <c r="AI46" s="120"/>
      <c r="AJ46" s="121"/>
      <c r="AK46" s="135"/>
      <c r="AL46" s="108">
        <f t="shared" si="3"/>
        <v>36525</v>
      </c>
      <c r="AM46" s="66">
        <f t="shared" si="4"/>
        <v>36525</v>
      </c>
      <c r="AN46" s="66">
        <f t="shared" si="5"/>
        <v>0</v>
      </c>
      <c r="AO46" s="21"/>
      <c r="AP46" s="21"/>
      <c r="AQ46" s="21"/>
    </row>
    <row r="47" spans="1:43" ht="18.75">
      <c r="A47" s="146">
        <v>41889</v>
      </c>
      <c r="B47" s="147" t="s">
        <v>122</v>
      </c>
      <c r="C47" s="26">
        <v>45</v>
      </c>
      <c r="D47" s="27"/>
      <c r="E47" s="88">
        <v>402.34</v>
      </c>
      <c r="F47" s="115"/>
      <c r="G47" s="116"/>
      <c r="H47" s="117"/>
      <c r="I47" s="117"/>
      <c r="J47" s="116"/>
      <c r="K47" s="116"/>
      <c r="L47" s="117"/>
      <c r="M47" s="118"/>
      <c r="N47" s="119"/>
      <c r="O47" s="120"/>
      <c r="P47" s="121"/>
      <c r="Q47" s="121"/>
      <c r="R47" s="120"/>
      <c r="S47" s="122"/>
      <c r="T47" s="123"/>
      <c r="U47" s="121"/>
      <c r="V47" s="120">
        <v>402.34</v>
      </c>
      <c r="W47" s="120"/>
      <c r="X47" s="121"/>
      <c r="Y47" s="121"/>
      <c r="Z47" s="120"/>
      <c r="AA47" s="120"/>
      <c r="AB47" s="121"/>
      <c r="AC47" s="121"/>
      <c r="AD47" s="120"/>
      <c r="AE47" s="120"/>
      <c r="AF47" s="121"/>
      <c r="AG47" s="121"/>
      <c r="AH47" s="120"/>
      <c r="AI47" s="120"/>
      <c r="AJ47" s="121"/>
      <c r="AK47" s="135"/>
      <c r="AL47" s="108">
        <f t="shared" si="3"/>
        <v>402.34</v>
      </c>
      <c r="AM47" s="66">
        <f t="shared" si="4"/>
        <v>402.34</v>
      </c>
      <c r="AN47" s="66">
        <f t="shared" si="5"/>
        <v>0</v>
      </c>
      <c r="AO47" s="21"/>
      <c r="AP47" s="21"/>
      <c r="AQ47" s="21"/>
    </row>
    <row r="48" spans="1:43" ht="18.75">
      <c r="A48" s="30">
        <v>41890</v>
      </c>
      <c r="B48" s="147" t="s">
        <v>118</v>
      </c>
      <c r="C48" s="26">
        <v>46</v>
      </c>
      <c r="D48" s="27"/>
      <c r="E48" s="88">
        <v>461.61</v>
      </c>
      <c r="F48" s="115"/>
      <c r="G48" s="116"/>
      <c r="H48" s="117"/>
      <c r="I48" s="117"/>
      <c r="J48" s="116"/>
      <c r="K48" s="116"/>
      <c r="L48" s="117"/>
      <c r="M48" s="118"/>
      <c r="N48" s="119"/>
      <c r="O48" s="120"/>
      <c r="P48" s="121"/>
      <c r="Q48" s="121"/>
      <c r="R48" s="120"/>
      <c r="S48" s="122"/>
      <c r="T48" s="123"/>
      <c r="U48" s="121"/>
      <c r="V48" s="120">
        <v>461.61</v>
      </c>
      <c r="W48" s="120"/>
      <c r="X48" s="121"/>
      <c r="Y48" s="121"/>
      <c r="Z48" s="120"/>
      <c r="AA48" s="120"/>
      <c r="AB48" s="121"/>
      <c r="AC48" s="121"/>
      <c r="AD48" s="120"/>
      <c r="AE48" s="120"/>
      <c r="AF48" s="121"/>
      <c r="AG48" s="121"/>
      <c r="AH48" s="120"/>
      <c r="AI48" s="120"/>
      <c r="AJ48" s="121"/>
      <c r="AK48" s="135"/>
      <c r="AL48" s="108">
        <f t="shared" si="3"/>
        <v>461.61</v>
      </c>
      <c r="AM48" s="66">
        <f t="shared" si="4"/>
        <v>461.61</v>
      </c>
      <c r="AN48" s="66">
        <f t="shared" si="5"/>
        <v>0</v>
      </c>
      <c r="AO48" s="21"/>
      <c r="AP48" s="21"/>
      <c r="AQ48" s="21"/>
    </row>
    <row r="49" spans="1:43" ht="18.75">
      <c r="A49" s="30">
        <v>41906</v>
      </c>
      <c r="B49" s="163" t="s">
        <v>80</v>
      </c>
      <c r="C49" s="26">
        <v>47</v>
      </c>
      <c r="D49" s="27"/>
      <c r="E49" s="88">
        <v>2098</v>
      </c>
      <c r="F49" s="115">
        <v>2098</v>
      </c>
      <c r="G49" s="116"/>
      <c r="H49" s="117"/>
      <c r="I49" s="117"/>
      <c r="J49" s="116"/>
      <c r="K49" s="116"/>
      <c r="L49" s="117"/>
      <c r="M49" s="118"/>
      <c r="N49" s="119"/>
      <c r="O49" s="120"/>
      <c r="P49" s="121"/>
      <c r="Q49" s="121"/>
      <c r="R49" s="120"/>
      <c r="S49" s="122"/>
      <c r="T49" s="123"/>
      <c r="U49" s="121"/>
      <c r="V49" s="120"/>
      <c r="W49" s="120"/>
      <c r="X49" s="121"/>
      <c r="Y49" s="121"/>
      <c r="Z49" s="120"/>
      <c r="AA49" s="120"/>
      <c r="AB49" s="121"/>
      <c r="AC49" s="121"/>
      <c r="AD49" s="120"/>
      <c r="AE49" s="120"/>
      <c r="AF49" s="121"/>
      <c r="AG49" s="121"/>
      <c r="AH49" s="120"/>
      <c r="AI49" s="120"/>
      <c r="AJ49" s="121"/>
      <c r="AK49" s="135"/>
      <c r="AL49" s="108">
        <f t="shared" si="3"/>
        <v>2098</v>
      </c>
      <c r="AM49" s="66">
        <f t="shared" si="4"/>
        <v>2098</v>
      </c>
      <c r="AN49" s="66">
        <f t="shared" si="5"/>
        <v>0</v>
      </c>
      <c r="AO49" s="21"/>
      <c r="AP49" s="21"/>
      <c r="AQ49" s="21"/>
    </row>
    <row r="50" spans="1:43" ht="18.75">
      <c r="A50" s="30">
        <v>41911</v>
      </c>
      <c r="B50" s="27" t="s">
        <v>62</v>
      </c>
      <c r="C50" s="26">
        <v>48</v>
      </c>
      <c r="D50" s="27"/>
      <c r="E50" s="88">
        <v>138</v>
      </c>
      <c r="F50" s="115"/>
      <c r="G50" s="116"/>
      <c r="H50" s="117"/>
      <c r="I50" s="117"/>
      <c r="J50" s="116"/>
      <c r="K50" s="116"/>
      <c r="L50" s="117"/>
      <c r="M50" s="118"/>
      <c r="N50" s="119"/>
      <c r="O50" s="120"/>
      <c r="P50" s="121"/>
      <c r="Q50" s="121"/>
      <c r="R50" s="120"/>
      <c r="S50" s="122"/>
      <c r="T50" s="123">
        <v>138</v>
      </c>
      <c r="U50" s="121"/>
      <c r="V50" s="120"/>
      <c r="W50" s="120"/>
      <c r="X50" s="121"/>
      <c r="Y50" s="121"/>
      <c r="Z50" s="120"/>
      <c r="AA50" s="120"/>
      <c r="AB50" s="121"/>
      <c r="AC50" s="121"/>
      <c r="AD50" s="120"/>
      <c r="AE50" s="120"/>
      <c r="AF50" s="121"/>
      <c r="AG50" s="121"/>
      <c r="AH50" s="120"/>
      <c r="AI50" s="120"/>
      <c r="AJ50" s="121"/>
      <c r="AK50" s="135"/>
      <c r="AL50" s="108">
        <f>D50+F50+H50+J50+L50+N50+P50+R50+T50+V50+X50+Z50+AB50+AD50+AH50+AF50+AJ50</f>
        <v>138</v>
      </c>
      <c r="AM50" s="66">
        <f>E50+G50+I50+K50+M50+O50+Q50+S50+U50+W50+Y50+AA50+AC50+AE50+AG50+AI50+AK50</f>
        <v>138</v>
      </c>
      <c r="AN50" s="66">
        <f>AL50-AM50</f>
        <v>0</v>
      </c>
      <c r="AO50" s="21"/>
      <c r="AP50" s="21"/>
      <c r="AQ50" s="21"/>
    </row>
    <row r="51" spans="1:43" ht="18.75">
      <c r="A51" s="30">
        <v>41911</v>
      </c>
      <c r="B51" s="28" t="s">
        <v>123</v>
      </c>
      <c r="C51" s="26">
        <v>49</v>
      </c>
      <c r="D51" s="27"/>
      <c r="E51" s="88">
        <v>449.87</v>
      </c>
      <c r="F51" s="115"/>
      <c r="G51" s="116"/>
      <c r="H51" s="117"/>
      <c r="I51" s="117"/>
      <c r="J51" s="116"/>
      <c r="K51" s="116"/>
      <c r="L51" s="117"/>
      <c r="M51" s="118"/>
      <c r="N51" s="119"/>
      <c r="O51" s="120"/>
      <c r="P51" s="121"/>
      <c r="Q51" s="121"/>
      <c r="R51" s="120"/>
      <c r="S51" s="122"/>
      <c r="T51" s="123"/>
      <c r="U51" s="121"/>
      <c r="V51" s="120">
        <v>449.87</v>
      </c>
      <c r="W51" s="120"/>
      <c r="X51" s="121"/>
      <c r="Y51" s="121"/>
      <c r="Z51" s="120"/>
      <c r="AA51" s="120"/>
      <c r="AB51" s="121"/>
      <c r="AC51" s="121"/>
      <c r="AD51" s="120"/>
      <c r="AE51" s="120"/>
      <c r="AF51" s="121"/>
      <c r="AG51" s="121"/>
      <c r="AH51" s="120"/>
      <c r="AI51" s="120"/>
      <c r="AJ51" s="121"/>
      <c r="AK51" s="135"/>
      <c r="AL51" s="108">
        <f t="shared" si="3"/>
        <v>449.87</v>
      </c>
      <c r="AM51" s="66">
        <f t="shared" si="4"/>
        <v>449.87</v>
      </c>
      <c r="AN51" s="66">
        <f t="shared" si="5"/>
        <v>0</v>
      </c>
      <c r="AO51" s="21"/>
      <c r="AP51" s="21"/>
      <c r="AQ51" s="21"/>
    </row>
    <row r="52" spans="1:43" ht="19.5" thickBot="1">
      <c r="A52" s="148">
        <v>41913</v>
      </c>
      <c r="B52" s="150" t="s">
        <v>22</v>
      </c>
      <c r="C52" s="26">
        <v>50</v>
      </c>
      <c r="D52" s="27">
        <v>13</v>
      </c>
      <c r="E52" s="88"/>
      <c r="F52" s="115"/>
      <c r="G52" s="116"/>
      <c r="H52" s="117"/>
      <c r="I52" s="117"/>
      <c r="J52" s="116"/>
      <c r="K52" s="116"/>
      <c r="L52" s="117"/>
      <c r="M52" s="118"/>
      <c r="N52" s="119"/>
      <c r="O52" s="120"/>
      <c r="P52" s="121"/>
      <c r="Q52" s="121"/>
      <c r="R52" s="120"/>
      <c r="S52" s="122">
        <v>13</v>
      </c>
      <c r="T52" s="123"/>
      <c r="U52" s="121"/>
      <c r="V52" s="120"/>
      <c r="W52" s="120"/>
      <c r="X52" s="121"/>
      <c r="Y52" s="121"/>
      <c r="Z52" s="120"/>
      <c r="AA52" s="120"/>
      <c r="AB52" s="121"/>
      <c r="AC52" s="121"/>
      <c r="AD52" s="120"/>
      <c r="AE52" s="120"/>
      <c r="AF52" s="121"/>
      <c r="AG52" s="121"/>
      <c r="AH52" s="120"/>
      <c r="AI52" s="120"/>
      <c r="AJ52" s="121"/>
      <c r="AK52" s="135"/>
      <c r="AL52" s="108">
        <f aca="true" t="shared" si="6" ref="AL52:AL64">D52+F52+H52+J52+L52+N52+P52+R52+T52+V52+X52+Z52+AB52+AD52+AH52+AF52+AJ52</f>
        <v>13</v>
      </c>
      <c r="AM52" s="66">
        <f aca="true" t="shared" si="7" ref="AM52:AM58">E52+G52+I52+K52+M52+O52+Q52+S52+U52+W52+Y52+AA52+AC52+AE52+AG52+AI52+AK52</f>
        <v>13</v>
      </c>
      <c r="AN52" s="66">
        <f aca="true" t="shared" si="8" ref="AN52:AN64">AL52-AM52</f>
        <v>0</v>
      </c>
      <c r="AO52" s="21"/>
      <c r="AP52" s="21"/>
      <c r="AQ52" s="21"/>
    </row>
    <row r="53" spans="1:43" ht="18.75">
      <c r="A53" s="146">
        <v>41913</v>
      </c>
      <c r="B53" s="65" t="s">
        <v>63</v>
      </c>
      <c r="C53" s="26">
        <v>51</v>
      </c>
      <c r="D53" s="27"/>
      <c r="E53" s="88">
        <v>16300</v>
      </c>
      <c r="F53" s="115"/>
      <c r="G53" s="116"/>
      <c r="H53" s="117"/>
      <c r="I53" s="117"/>
      <c r="J53" s="116"/>
      <c r="K53" s="116"/>
      <c r="L53" s="117"/>
      <c r="M53" s="118"/>
      <c r="N53" s="119"/>
      <c r="O53" s="120"/>
      <c r="P53" s="121"/>
      <c r="Q53" s="121"/>
      <c r="R53" s="120"/>
      <c r="S53" s="122"/>
      <c r="T53" s="123"/>
      <c r="U53" s="121"/>
      <c r="V53" s="120">
        <v>16300</v>
      </c>
      <c r="W53" s="120"/>
      <c r="X53" s="121"/>
      <c r="Y53" s="121"/>
      <c r="Z53" s="120"/>
      <c r="AA53" s="120"/>
      <c r="AB53" s="121"/>
      <c r="AC53" s="121"/>
      <c r="AD53" s="120"/>
      <c r="AE53" s="120"/>
      <c r="AF53" s="121"/>
      <c r="AG53" s="121"/>
      <c r="AH53" s="120"/>
      <c r="AI53" s="120"/>
      <c r="AJ53" s="121"/>
      <c r="AK53" s="135"/>
      <c r="AL53" s="108">
        <f t="shared" si="6"/>
        <v>16300</v>
      </c>
      <c r="AM53" s="66">
        <f t="shared" si="7"/>
        <v>16300</v>
      </c>
      <c r="AN53" s="66">
        <f t="shared" si="8"/>
        <v>0</v>
      </c>
      <c r="AO53" s="21"/>
      <c r="AP53" s="21"/>
      <c r="AQ53" s="21"/>
    </row>
    <row r="54" spans="1:43" ht="18.75">
      <c r="A54" s="151">
        <v>41913</v>
      </c>
      <c r="B54" s="160" t="s">
        <v>68</v>
      </c>
      <c r="C54" s="26">
        <v>52</v>
      </c>
      <c r="D54" s="27"/>
      <c r="E54" s="88">
        <v>4711.18</v>
      </c>
      <c r="F54" s="90"/>
      <c r="G54" s="37"/>
      <c r="H54" s="27"/>
      <c r="I54" s="27">
        <v>910</v>
      </c>
      <c r="J54" s="37"/>
      <c r="K54" s="37"/>
      <c r="L54" s="27"/>
      <c r="M54" s="88"/>
      <c r="N54" s="100"/>
      <c r="O54" s="36"/>
      <c r="P54" s="28"/>
      <c r="Q54" s="28"/>
      <c r="R54" s="36"/>
      <c r="S54" s="101"/>
      <c r="T54" s="98"/>
      <c r="U54" s="28"/>
      <c r="V54" s="36"/>
      <c r="W54" s="36"/>
      <c r="X54" s="28"/>
      <c r="Y54" s="28"/>
      <c r="Z54" s="36"/>
      <c r="AA54" s="36"/>
      <c r="AB54" s="28"/>
      <c r="AC54" s="28"/>
      <c r="AD54" s="36"/>
      <c r="AE54" s="36"/>
      <c r="AF54" s="28">
        <v>5621.18</v>
      </c>
      <c r="AG54" s="28"/>
      <c r="AH54" s="36"/>
      <c r="AI54" s="36"/>
      <c r="AJ54" s="28"/>
      <c r="AK54" s="134"/>
      <c r="AL54" s="108">
        <f t="shared" si="6"/>
        <v>5621.18</v>
      </c>
      <c r="AM54" s="66">
        <f t="shared" si="7"/>
        <v>5621.18</v>
      </c>
      <c r="AN54" s="66">
        <f t="shared" si="8"/>
        <v>0</v>
      </c>
      <c r="AO54" s="21"/>
      <c r="AP54" s="21"/>
      <c r="AQ54" s="21"/>
    </row>
    <row r="55" spans="1:43" ht="18.75">
      <c r="A55" s="30">
        <v>41913</v>
      </c>
      <c r="B55" s="158" t="s">
        <v>69</v>
      </c>
      <c r="C55" s="159">
        <v>53</v>
      </c>
      <c r="D55" s="27"/>
      <c r="E55" s="88">
        <v>910</v>
      </c>
      <c r="F55" s="90"/>
      <c r="G55" s="37"/>
      <c r="H55" s="27">
        <v>910</v>
      </c>
      <c r="I55" s="27"/>
      <c r="J55" s="37"/>
      <c r="K55" s="37"/>
      <c r="L55" s="27"/>
      <c r="M55" s="88"/>
      <c r="N55" s="100"/>
      <c r="O55" s="36"/>
      <c r="P55" s="28"/>
      <c r="Q55" s="28"/>
      <c r="R55" s="36"/>
      <c r="S55" s="101"/>
      <c r="T55" s="98"/>
      <c r="U55" s="28"/>
      <c r="V55" s="36"/>
      <c r="W55" s="36"/>
      <c r="X55" s="28"/>
      <c r="Y55" s="28"/>
      <c r="Z55" s="36"/>
      <c r="AA55" s="36"/>
      <c r="AB55" s="28"/>
      <c r="AC55" s="28"/>
      <c r="AD55" s="36"/>
      <c r="AE55" s="36"/>
      <c r="AF55" s="28"/>
      <c r="AG55" s="28"/>
      <c r="AH55" s="36"/>
      <c r="AI55" s="36"/>
      <c r="AJ55" s="28"/>
      <c r="AK55" s="134"/>
      <c r="AL55" s="108">
        <f t="shared" si="6"/>
        <v>910</v>
      </c>
      <c r="AM55" s="66">
        <f t="shared" si="7"/>
        <v>910</v>
      </c>
      <c r="AN55" s="66">
        <f t="shared" si="8"/>
        <v>0</v>
      </c>
      <c r="AO55" s="21"/>
      <c r="AP55" s="21"/>
      <c r="AQ55" s="21"/>
    </row>
    <row r="56" spans="1:43" ht="18.75">
      <c r="A56" s="30">
        <v>41918</v>
      </c>
      <c r="B56" s="27" t="s">
        <v>22</v>
      </c>
      <c r="C56" s="159">
        <v>54</v>
      </c>
      <c r="D56" s="27">
        <f>36.36+11</f>
        <v>47.36</v>
      </c>
      <c r="E56" s="88">
        <v>13.5</v>
      </c>
      <c r="F56" s="115"/>
      <c r="G56" s="116"/>
      <c r="H56" s="117"/>
      <c r="I56" s="117"/>
      <c r="J56" s="116"/>
      <c r="K56" s="116"/>
      <c r="L56" s="117"/>
      <c r="M56" s="118"/>
      <c r="N56" s="119"/>
      <c r="O56" s="120"/>
      <c r="P56" s="121"/>
      <c r="Q56" s="121"/>
      <c r="R56" s="120"/>
      <c r="S56" s="122">
        <v>47.36</v>
      </c>
      <c r="T56" s="123"/>
      <c r="U56" s="121"/>
      <c r="V56" s="120"/>
      <c r="W56" s="120"/>
      <c r="X56" s="121"/>
      <c r="Y56" s="121"/>
      <c r="Z56" s="120"/>
      <c r="AA56" s="120"/>
      <c r="AB56" s="121"/>
      <c r="AC56" s="121"/>
      <c r="AD56" s="120">
        <v>13.5</v>
      </c>
      <c r="AE56" s="120"/>
      <c r="AF56" s="121"/>
      <c r="AG56" s="121"/>
      <c r="AH56" s="120"/>
      <c r="AI56" s="120"/>
      <c r="AJ56" s="121"/>
      <c r="AK56" s="135"/>
      <c r="AL56" s="108">
        <f t="shared" si="6"/>
        <v>60.86</v>
      </c>
      <c r="AM56" s="66">
        <f t="shared" si="7"/>
        <v>60.86</v>
      </c>
      <c r="AN56" s="66">
        <f t="shared" si="8"/>
        <v>0</v>
      </c>
      <c r="AO56" s="21"/>
      <c r="AP56" s="21"/>
      <c r="AQ56" s="21"/>
    </row>
    <row r="57" spans="1:43" ht="19.5" thickBot="1">
      <c r="A57" s="148">
        <v>41938</v>
      </c>
      <c r="B57" s="149" t="s">
        <v>67</v>
      </c>
      <c r="C57" s="159">
        <v>55</v>
      </c>
      <c r="D57" s="27"/>
      <c r="E57" s="88">
        <v>5176</v>
      </c>
      <c r="F57" s="115"/>
      <c r="G57" s="116"/>
      <c r="H57" s="117"/>
      <c r="I57" s="117"/>
      <c r="J57" s="116"/>
      <c r="K57" s="116"/>
      <c r="L57" s="117"/>
      <c r="M57" s="118"/>
      <c r="N57" s="119"/>
      <c r="O57" s="120"/>
      <c r="P57" s="121"/>
      <c r="Q57" s="121"/>
      <c r="R57" s="120"/>
      <c r="S57" s="122"/>
      <c r="T57" s="123"/>
      <c r="U57" s="121"/>
      <c r="V57" s="120"/>
      <c r="W57" s="120"/>
      <c r="X57" s="121">
        <v>5176</v>
      </c>
      <c r="Y57" s="121"/>
      <c r="Z57" s="120"/>
      <c r="AA57" s="120"/>
      <c r="AB57" s="121"/>
      <c r="AC57" s="121"/>
      <c r="AD57" s="120"/>
      <c r="AE57" s="120"/>
      <c r="AF57" s="121"/>
      <c r="AG57" s="121"/>
      <c r="AH57" s="120"/>
      <c r="AI57" s="120"/>
      <c r="AJ57" s="121"/>
      <c r="AK57" s="135"/>
      <c r="AL57" s="108">
        <f t="shared" si="6"/>
        <v>5176</v>
      </c>
      <c r="AM57" s="66">
        <f t="shared" si="7"/>
        <v>5176</v>
      </c>
      <c r="AN57" s="66">
        <f t="shared" si="8"/>
        <v>0</v>
      </c>
      <c r="AO57" s="21"/>
      <c r="AP57" s="21"/>
      <c r="AQ57" s="21"/>
    </row>
    <row r="58" spans="1:43" ht="18.75">
      <c r="A58" s="146">
        <v>41946</v>
      </c>
      <c r="B58" s="147" t="s">
        <v>22</v>
      </c>
      <c r="C58" s="26">
        <v>56</v>
      </c>
      <c r="D58" s="27">
        <v>9</v>
      </c>
      <c r="E58" s="88">
        <v>12</v>
      </c>
      <c r="F58" s="115"/>
      <c r="G58" s="116"/>
      <c r="H58" s="117"/>
      <c r="I58" s="117"/>
      <c r="J58" s="116"/>
      <c r="K58" s="116"/>
      <c r="L58" s="117"/>
      <c r="M58" s="118"/>
      <c r="N58" s="119"/>
      <c r="O58" s="120"/>
      <c r="P58" s="121"/>
      <c r="Q58" s="121"/>
      <c r="R58" s="120"/>
      <c r="S58" s="122">
        <v>9</v>
      </c>
      <c r="T58" s="123"/>
      <c r="U58" s="121"/>
      <c r="V58" s="120"/>
      <c r="W58" s="120"/>
      <c r="X58" s="121"/>
      <c r="Y58" s="121"/>
      <c r="Z58" s="120"/>
      <c r="AA58" s="120"/>
      <c r="AB58" s="121"/>
      <c r="AC58" s="121"/>
      <c r="AD58" s="120">
        <v>12</v>
      </c>
      <c r="AE58" s="120"/>
      <c r="AF58" s="121"/>
      <c r="AG58" s="121"/>
      <c r="AH58" s="120"/>
      <c r="AI58" s="120"/>
      <c r="AJ58" s="121"/>
      <c r="AK58" s="135"/>
      <c r="AL58" s="108">
        <f t="shared" si="6"/>
        <v>21</v>
      </c>
      <c r="AM58" s="66">
        <f t="shared" si="7"/>
        <v>21</v>
      </c>
      <c r="AN58" s="66">
        <f t="shared" si="8"/>
        <v>0</v>
      </c>
      <c r="AO58" s="21"/>
      <c r="AP58" s="21"/>
      <c r="AQ58" s="21"/>
    </row>
    <row r="59" spans="1:43" ht="18.75">
      <c r="A59" s="30">
        <v>41945</v>
      </c>
      <c r="B59" s="27" t="s">
        <v>64</v>
      </c>
      <c r="C59" s="26">
        <v>57</v>
      </c>
      <c r="D59" s="27"/>
      <c r="E59" s="88">
        <v>2335</v>
      </c>
      <c r="F59" s="115"/>
      <c r="G59" s="116"/>
      <c r="H59" s="117"/>
      <c r="I59" s="117"/>
      <c r="J59" s="116"/>
      <c r="K59" s="116"/>
      <c r="L59" s="117"/>
      <c r="M59" s="118"/>
      <c r="N59" s="119"/>
      <c r="O59" s="120"/>
      <c r="P59" s="121"/>
      <c r="Q59" s="121"/>
      <c r="R59" s="120"/>
      <c r="S59" s="122"/>
      <c r="T59" s="123"/>
      <c r="U59" s="121"/>
      <c r="V59" s="120"/>
      <c r="W59" s="120"/>
      <c r="X59" s="121"/>
      <c r="Y59" s="121"/>
      <c r="Z59" s="120">
        <v>2335</v>
      </c>
      <c r="AA59" s="120"/>
      <c r="AB59" s="121"/>
      <c r="AC59" s="121"/>
      <c r="AD59" s="120"/>
      <c r="AE59" s="120"/>
      <c r="AF59" s="121"/>
      <c r="AG59" s="121"/>
      <c r="AH59" s="120"/>
      <c r="AI59" s="120"/>
      <c r="AJ59" s="121"/>
      <c r="AK59" s="135"/>
      <c r="AL59" s="108">
        <f t="shared" si="6"/>
        <v>2335</v>
      </c>
      <c r="AM59" s="66">
        <f aca="true" t="shared" si="9" ref="AM59:AM64">E59+G59+I59+K59+M59+O59+Q59+S59+U59+W59+Y59+AA59+AC59+AE59+AG59+AI59+AK59</f>
        <v>2335</v>
      </c>
      <c r="AN59" s="66">
        <f t="shared" si="8"/>
        <v>0</v>
      </c>
      <c r="AO59" s="21"/>
      <c r="AP59" s="21"/>
      <c r="AQ59" s="21"/>
    </row>
    <row r="60" spans="1:43" ht="18.75">
      <c r="A60" s="30">
        <v>41945</v>
      </c>
      <c r="B60" s="27" t="s">
        <v>65</v>
      </c>
      <c r="C60" s="26">
        <v>58</v>
      </c>
      <c r="D60" s="27"/>
      <c r="E60" s="88">
        <v>3216</v>
      </c>
      <c r="F60" s="115"/>
      <c r="G60" s="116"/>
      <c r="H60" s="117"/>
      <c r="I60" s="117"/>
      <c r="J60" s="116"/>
      <c r="K60" s="116"/>
      <c r="L60" s="117"/>
      <c r="M60" s="118"/>
      <c r="N60" s="119"/>
      <c r="O60" s="120"/>
      <c r="P60" s="121"/>
      <c r="Q60" s="121"/>
      <c r="R60" s="120"/>
      <c r="S60" s="122"/>
      <c r="T60" s="123"/>
      <c r="U60" s="121"/>
      <c r="V60" s="120"/>
      <c r="W60" s="120"/>
      <c r="X60" s="121"/>
      <c r="Y60" s="121"/>
      <c r="Z60" s="120">
        <v>3216</v>
      </c>
      <c r="AA60" s="120"/>
      <c r="AB60" s="121"/>
      <c r="AC60" s="121"/>
      <c r="AD60" s="120"/>
      <c r="AE60" s="120"/>
      <c r="AF60" s="121"/>
      <c r="AG60" s="121"/>
      <c r="AH60" s="120"/>
      <c r="AI60" s="120"/>
      <c r="AJ60" s="121"/>
      <c r="AK60" s="135"/>
      <c r="AL60" s="108">
        <f t="shared" si="6"/>
        <v>3216</v>
      </c>
      <c r="AM60" s="66">
        <f t="shared" si="9"/>
        <v>3216</v>
      </c>
      <c r="AN60" s="66">
        <f t="shared" si="8"/>
        <v>0</v>
      </c>
      <c r="AO60" s="21"/>
      <c r="AP60" s="21"/>
      <c r="AQ60" s="21"/>
    </row>
    <row r="61" spans="1:43" ht="18.75">
      <c r="A61" s="30">
        <v>41952</v>
      </c>
      <c r="B61" s="27" t="s">
        <v>90</v>
      </c>
      <c r="C61" s="159">
        <v>59</v>
      </c>
      <c r="D61" s="27"/>
      <c r="E61" s="88">
        <v>1467.99</v>
      </c>
      <c r="F61" s="115"/>
      <c r="G61" s="116"/>
      <c r="H61" s="117"/>
      <c r="I61" s="117"/>
      <c r="J61" s="116"/>
      <c r="K61" s="116"/>
      <c r="L61" s="117"/>
      <c r="M61" s="118"/>
      <c r="N61" s="119"/>
      <c r="O61" s="120"/>
      <c r="P61" s="121"/>
      <c r="Q61" s="121"/>
      <c r="R61" s="120"/>
      <c r="S61" s="122"/>
      <c r="T61" s="123"/>
      <c r="U61" s="121"/>
      <c r="V61" s="120"/>
      <c r="W61" s="120"/>
      <c r="X61" s="121"/>
      <c r="Y61" s="121"/>
      <c r="Z61" s="120">
        <v>1467.99</v>
      </c>
      <c r="AA61" s="120"/>
      <c r="AB61" s="121"/>
      <c r="AC61" s="121"/>
      <c r="AD61" s="120"/>
      <c r="AE61" s="120"/>
      <c r="AF61" s="121"/>
      <c r="AG61" s="121"/>
      <c r="AH61" s="120"/>
      <c r="AI61" s="120"/>
      <c r="AJ61" s="121"/>
      <c r="AK61" s="135"/>
      <c r="AL61" s="108">
        <f t="shared" si="6"/>
        <v>1467.99</v>
      </c>
      <c r="AM61" s="66">
        <f t="shared" si="9"/>
        <v>1467.99</v>
      </c>
      <c r="AN61" s="66">
        <f t="shared" si="8"/>
        <v>0</v>
      </c>
      <c r="AO61" s="21"/>
      <c r="AP61" s="21"/>
      <c r="AQ61" s="21"/>
    </row>
    <row r="62" spans="1:43" ht="18.75">
      <c r="A62" s="30">
        <v>41956</v>
      </c>
      <c r="B62" s="27" t="s">
        <v>66</v>
      </c>
      <c r="C62" s="26">
        <v>60</v>
      </c>
      <c r="D62" s="27"/>
      <c r="E62" s="88">
        <v>3215</v>
      </c>
      <c r="F62" s="115"/>
      <c r="G62" s="116"/>
      <c r="H62" s="117"/>
      <c r="I62" s="117"/>
      <c r="J62" s="116"/>
      <c r="K62" s="116"/>
      <c r="L62" s="117"/>
      <c r="M62" s="118"/>
      <c r="N62" s="119"/>
      <c r="O62" s="120"/>
      <c r="P62" s="121"/>
      <c r="Q62" s="121"/>
      <c r="R62" s="120"/>
      <c r="S62" s="122"/>
      <c r="T62" s="123"/>
      <c r="U62" s="121"/>
      <c r="V62" s="120"/>
      <c r="W62" s="120"/>
      <c r="X62" s="121"/>
      <c r="Y62" s="121"/>
      <c r="Z62" s="120">
        <v>3215</v>
      </c>
      <c r="AA62" s="120"/>
      <c r="AB62" s="121"/>
      <c r="AC62" s="121"/>
      <c r="AD62" s="120"/>
      <c r="AE62" s="120"/>
      <c r="AF62" s="121"/>
      <c r="AG62" s="121"/>
      <c r="AH62" s="120"/>
      <c r="AI62" s="120"/>
      <c r="AJ62" s="121"/>
      <c r="AK62" s="135"/>
      <c r="AL62" s="108">
        <f t="shared" si="6"/>
        <v>3215</v>
      </c>
      <c r="AM62" s="66">
        <f t="shared" si="9"/>
        <v>3215</v>
      </c>
      <c r="AN62" s="66">
        <f t="shared" si="8"/>
        <v>0</v>
      </c>
      <c r="AO62" s="21"/>
      <c r="AP62" s="21"/>
      <c r="AQ62" s="21"/>
    </row>
    <row r="63" spans="1:43" ht="18.75">
      <c r="A63" s="30">
        <v>41956</v>
      </c>
      <c r="B63" s="27" t="s">
        <v>89</v>
      </c>
      <c r="C63" s="159">
        <v>61</v>
      </c>
      <c r="D63" s="27"/>
      <c r="E63" s="88">
        <v>2828</v>
      </c>
      <c r="F63" s="115"/>
      <c r="G63" s="116"/>
      <c r="H63" s="117"/>
      <c r="I63" s="117"/>
      <c r="J63" s="116"/>
      <c r="K63" s="116"/>
      <c r="L63" s="117"/>
      <c r="M63" s="118"/>
      <c r="N63" s="119"/>
      <c r="O63" s="120"/>
      <c r="P63" s="121"/>
      <c r="Q63" s="121"/>
      <c r="R63" s="120"/>
      <c r="S63" s="122"/>
      <c r="T63" s="123"/>
      <c r="U63" s="121"/>
      <c r="V63" s="120"/>
      <c r="W63" s="120"/>
      <c r="X63" s="121"/>
      <c r="Y63" s="121"/>
      <c r="Z63" s="120">
        <v>2828</v>
      </c>
      <c r="AA63" s="120"/>
      <c r="AB63" s="121"/>
      <c r="AC63" s="121"/>
      <c r="AD63" s="120"/>
      <c r="AE63" s="120"/>
      <c r="AF63" s="121"/>
      <c r="AG63" s="121"/>
      <c r="AH63" s="120"/>
      <c r="AI63" s="120"/>
      <c r="AJ63" s="121"/>
      <c r="AK63" s="135"/>
      <c r="AL63" s="108">
        <f t="shared" si="6"/>
        <v>2828</v>
      </c>
      <c r="AM63" s="66">
        <f t="shared" si="9"/>
        <v>2828</v>
      </c>
      <c r="AN63" s="66">
        <f t="shared" si="8"/>
        <v>0</v>
      </c>
      <c r="AO63" s="21"/>
      <c r="AP63" s="21"/>
      <c r="AQ63" s="21"/>
    </row>
    <row r="64" spans="1:43" ht="18.75">
      <c r="A64" s="30">
        <v>41956</v>
      </c>
      <c r="B64" s="27" t="s">
        <v>88</v>
      </c>
      <c r="C64" s="159">
        <v>62</v>
      </c>
      <c r="D64" s="27"/>
      <c r="E64" s="88">
        <v>1898</v>
      </c>
      <c r="F64" s="115"/>
      <c r="G64" s="116"/>
      <c r="H64" s="117"/>
      <c r="I64" s="117"/>
      <c r="J64" s="116"/>
      <c r="K64" s="116"/>
      <c r="L64" s="117"/>
      <c r="M64" s="118"/>
      <c r="N64" s="119"/>
      <c r="O64" s="120"/>
      <c r="P64" s="121"/>
      <c r="Q64" s="121"/>
      <c r="R64" s="120"/>
      <c r="S64" s="122"/>
      <c r="T64" s="123"/>
      <c r="U64" s="121"/>
      <c r="V64" s="120"/>
      <c r="W64" s="120"/>
      <c r="X64" s="121"/>
      <c r="Y64" s="121"/>
      <c r="Z64" s="120">
        <v>1898</v>
      </c>
      <c r="AA64" s="120"/>
      <c r="AB64" s="121"/>
      <c r="AC64" s="121"/>
      <c r="AD64" s="120"/>
      <c r="AE64" s="120"/>
      <c r="AF64" s="121"/>
      <c r="AG64" s="121"/>
      <c r="AH64" s="120"/>
      <c r="AI64" s="120"/>
      <c r="AJ64" s="121"/>
      <c r="AK64" s="135"/>
      <c r="AL64" s="108">
        <f t="shared" si="6"/>
        <v>1898</v>
      </c>
      <c r="AM64" s="66">
        <f t="shared" si="9"/>
        <v>1898</v>
      </c>
      <c r="AN64" s="66">
        <f t="shared" si="8"/>
        <v>0</v>
      </c>
      <c r="AO64" s="21"/>
      <c r="AP64" s="21"/>
      <c r="AQ64" s="21"/>
    </row>
    <row r="65" spans="1:43" ht="18.75">
      <c r="A65" s="30">
        <v>41956</v>
      </c>
      <c r="B65" s="27" t="s">
        <v>86</v>
      </c>
      <c r="C65" s="159">
        <v>63</v>
      </c>
      <c r="D65" s="27"/>
      <c r="E65" s="88">
        <v>1850.5</v>
      </c>
      <c r="F65" s="115"/>
      <c r="G65" s="116"/>
      <c r="H65" s="117"/>
      <c r="I65" s="117"/>
      <c r="J65" s="116"/>
      <c r="K65" s="116"/>
      <c r="L65" s="117"/>
      <c r="M65" s="118"/>
      <c r="N65" s="119"/>
      <c r="O65" s="120"/>
      <c r="P65" s="121"/>
      <c r="Q65" s="121"/>
      <c r="R65" s="120"/>
      <c r="S65" s="122"/>
      <c r="T65" s="123"/>
      <c r="U65" s="121"/>
      <c r="V65" s="120"/>
      <c r="W65" s="120"/>
      <c r="X65" s="121"/>
      <c r="Y65" s="121"/>
      <c r="Z65" s="120">
        <v>1850.5</v>
      </c>
      <c r="AA65" s="120"/>
      <c r="AB65" s="121"/>
      <c r="AC65" s="121"/>
      <c r="AD65" s="120"/>
      <c r="AE65" s="120"/>
      <c r="AF65" s="121"/>
      <c r="AG65" s="121"/>
      <c r="AH65" s="120"/>
      <c r="AI65" s="120"/>
      <c r="AJ65" s="121"/>
      <c r="AK65" s="135"/>
      <c r="AL65" s="108">
        <f aca="true" t="shared" si="10" ref="AL65:AL77">D65+F65+H65+J65+L65+N65+P65+R65+T65+V65+X65+Z65+AB65+AD65+AH65+AF65+AJ65</f>
        <v>1850.5</v>
      </c>
      <c r="AM65" s="66">
        <f aca="true" t="shared" si="11" ref="AM65:AM77">E65+G65+I65+K65+M65+O65+Q65+S65+U65+W65+Y65+AA65+AC65+AE65+AG65+AI65+AK65</f>
        <v>1850.5</v>
      </c>
      <c r="AN65" s="66">
        <f aca="true" t="shared" si="12" ref="AN65:AN77">AL65-AM65</f>
        <v>0</v>
      </c>
      <c r="AO65" s="21"/>
      <c r="AP65" s="21"/>
      <c r="AQ65" s="21"/>
    </row>
    <row r="66" spans="1:43" ht="18.75">
      <c r="A66" s="30">
        <v>41956</v>
      </c>
      <c r="B66" s="27" t="s">
        <v>87</v>
      </c>
      <c r="C66" s="159">
        <v>64</v>
      </c>
      <c r="D66" s="27"/>
      <c r="E66" s="88">
        <v>1379</v>
      </c>
      <c r="F66" s="115"/>
      <c r="G66" s="116"/>
      <c r="H66" s="117"/>
      <c r="I66" s="117"/>
      <c r="J66" s="116"/>
      <c r="K66" s="116"/>
      <c r="L66" s="117"/>
      <c r="M66" s="118"/>
      <c r="N66" s="119"/>
      <c r="O66" s="120"/>
      <c r="P66" s="121"/>
      <c r="Q66" s="121"/>
      <c r="R66" s="120"/>
      <c r="S66" s="122"/>
      <c r="T66" s="123"/>
      <c r="U66" s="121"/>
      <c r="V66" s="120"/>
      <c r="W66" s="120"/>
      <c r="X66" s="121"/>
      <c r="Y66" s="121"/>
      <c r="Z66" s="120">
        <v>1379</v>
      </c>
      <c r="AA66" s="120"/>
      <c r="AB66" s="121"/>
      <c r="AC66" s="121"/>
      <c r="AD66" s="120"/>
      <c r="AE66" s="120"/>
      <c r="AF66" s="121"/>
      <c r="AG66" s="121"/>
      <c r="AH66" s="120"/>
      <c r="AI66" s="120"/>
      <c r="AJ66" s="121"/>
      <c r="AK66" s="135"/>
      <c r="AL66" s="108">
        <f t="shared" si="10"/>
        <v>1379</v>
      </c>
      <c r="AM66" s="66">
        <f t="shared" si="11"/>
        <v>1379</v>
      </c>
      <c r="AN66" s="66">
        <f t="shared" si="12"/>
        <v>0</v>
      </c>
      <c r="AO66" s="21"/>
      <c r="AP66" s="21"/>
      <c r="AQ66" s="21"/>
    </row>
    <row r="67" spans="1:43" ht="18.75">
      <c r="A67" s="30">
        <v>41964</v>
      </c>
      <c r="B67" s="27" t="s">
        <v>92</v>
      </c>
      <c r="C67" s="159">
        <v>65</v>
      </c>
      <c r="D67" s="27"/>
      <c r="E67" s="88">
        <v>1060</v>
      </c>
      <c r="F67" s="115"/>
      <c r="G67" s="116"/>
      <c r="H67" s="117"/>
      <c r="I67" s="117"/>
      <c r="J67" s="116"/>
      <c r="K67" s="116"/>
      <c r="L67" s="117"/>
      <c r="M67" s="118"/>
      <c r="N67" s="119"/>
      <c r="O67" s="120"/>
      <c r="P67" s="121"/>
      <c r="Q67" s="121"/>
      <c r="R67" s="120"/>
      <c r="S67" s="122"/>
      <c r="T67" s="123"/>
      <c r="U67" s="121"/>
      <c r="V67" s="120"/>
      <c r="W67" s="120"/>
      <c r="X67" s="121"/>
      <c r="Y67" s="121"/>
      <c r="Z67" s="120">
        <v>1060</v>
      </c>
      <c r="AA67" s="120"/>
      <c r="AB67" s="121"/>
      <c r="AC67" s="121"/>
      <c r="AD67" s="120"/>
      <c r="AE67" s="120"/>
      <c r="AF67" s="121"/>
      <c r="AG67" s="121"/>
      <c r="AH67" s="120"/>
      <c r="AI67" s="120"/>
      <c r="AJ67" s="121"/>
      <c r="AK67" s="135"/>
      <c r="AL67" s="108">
        <f>D67+F67+H67+J67+L67+N67+P67+R67+T67+V67+X67+Z67+AB67+AD67+AH67+AF67+AJ67</f>
        <v>1060</v>
      </c>
      <c r="AM67" s="66">
        <f>E67+G67+I67+K67+M67+O67+Q67+S67+U67+W67+Y67+AA67+AC67+AE67+AG67+AI67+AK67</f>
        <v>1060</v>
      </c>
      <c r="AN67" s="66">
        <f>AL67-AM67</f>
        <v>0</v>
      </c>
      <c r="AO67" s="21"/>
      <c r="AP67" s="21"/>
      <c r="AQ67" s="21"/>
    </row>
    <row r="68" spans="1:43" ht="18.75">
      <c r="A68" s="30">
        <v>41964</v>
      </c>
      <c r="B68" s="27" t="s">
        <v>91</v>
      </c>
      <c r="C68" s="159">
        <v>66</v>
      </c>
      <c r="D68" s="27"/>
      <c r="E68" s="88">
        <v>3690</v>
      </c>
      <c r="F68" s="115"/>
      <c r="G68" s="116"/>
      <c r="H68" s="117"/>
      <c r="I68" s="117"/>
      <c r="J68" s="116"/>
      <c r="K68" s="116"/>
      <c r="L68" s="117"/>
      <c r="M68" s="118"/>
      <c r="N68" s="119"/>
      <c r="O68" s="120"/>
      <c r="P68" s="121"/>
      <c r="Q68" s="121"/>
      <c r="R68" s="120"/>
      <c r="S68" s="122"/>
      <c r="T68" s="123"/>
      <c r="U68" s="121"/>
      <c r="V68" s="120"/>
      <c r="W68" s="120"/>
      <c r="X68" s="121"/>
      <c r="Y68" s="121"/>
      <c r="Z68" s="120">
        <v>3690</v>
      </c>
      <c r="AA68" s="120"/>
      <c r="AB68" s="121"/>
      <c r="AC68" s="121"/>
      <c r="AD68" s="120"/>
      <c r="AE68" s="120"/>
      <c r="AF68" s="121"/>
      <c r="AG68" s="121"/>
      <c r="AH68" s="120"/>
      <c r="AI68" s="120"/>
      <c r="AJ68" s="121"/>
      <c r="AK68" s="135"/>
      <c r="AL68" s="108">
        <f>D68+F68+H68+J68+L68+N68+P68+R68+T68+V68+X68+Z68+AB68+AD68+AH68+AF68+AJ68</f>
        <v>3690</v>
      </c>
      <c r="AM68" s="66">
        <f>E68+G68+I68+K68+M68+O68+Q68+S68+U68+W68+Y68+AA68+AC68+AE68+AG68+AI68+AK68</f>
        <v>3690</v>
      </c>
      <c r="AN68" s="66">
        <f>AL68-AM68</f>
        <v>0</v>
      </c>
      <c r="AO68" s="21"/>
      <c r="AP68" s="21"/>
      <c r="AQ68" s="21"/>
    </row>
    <row r="69" spans="1:43" ht="18.75">
      <c r="A69" s="30">
        <v>41970</v>
      </c>
      <c r="B69" s="27" t="s">
        <v>93</v>
      </c>
      <c r="C69" s="159">
        <v>67</v>
      </c>
      <c r="D69" s="27"/>
      <c r="E69" s="88">
        <v>967</v>
      </c>
      <c r="F69" s="115"/>
      <c r="G69" s="116"/>
      <c r="H69" s="117"/>
      <c r="I69" s="117"/>
      <c r="J69" s="116"/>
      <c r="K69" s="116"/>
      <c r="L69" s="117"/>
      <c r="M69" s="118"/>
      <c r="N69" s="119"/>
      <c r="O69" s="120"/>
      <c r="P69" s="121"/>
      <c r="Q69" s="121"/>
      <c r="R69" s="120"/>
      <c r="S69" s="122"/>
      <c r="T69" s="123">
        <v>320</v>
      </c>
      <c r="U69" s="121"/>
      <c r="V69" s="120"/>
      <c r="W69" s="120"/>
      <c r="X69" s="121">
        <f>374+273</f>
        <v>647</v>
      </c>
      <c r="Y69" s="121"/>
      <c r="Z69" s="120"/>
      <c r="AA69" s="120"/>
      <c r="AB69" s="121"/>
      <c r="AC69" s="121"/>
      <c r="AD69" s="120"/>
      <c r="AE69" s="120"/>
      <c r="AF69" s="121"/>
      <c r="AG69" s="121"/>
      <c r="AH69" s="120"/>
      <c r="AI69" s="120"/>
      <c r="AJ69" s="121"/>
      <c r="AK69" s="135"/>
      <c r="AL69" s="108">
        <f>D69+F69+H69+J69+L69+N69+P69+R69+T69+V69+X69+Z69+AB69+AD69+AH69+AF69+AJ69</f>
        <v>967</v>
      </c>
      <c r="AM69" s="66">
        <f>E69+G69+I69+K69+M69+O69+Q69+S69+U69+W69+Y69+AA69+AC69+AE69+AG69+AI69+AK69</f>
        <v>967</v>
      </c>
      <c r="AN69" s="66">
        <f>AL69-AM69</f>
        <v>0</v>
      </c>
      <c r="AO69" s="21"/>
      <c r="AP69" s="21"/>
      <c r="AQ69" s="21"/>
    </row>
    <row r="70" spans="1:43" ht="18.75">
      <c r="A70" s="30">
        <v>41970</v>
      </c>
      <c r="B70" s="27" t="s">
        <v>94</v>
      </c>
      <c r="C70" s="159">
        <v>68</v>
      </c>
      <c r="D70" s="27"/>
      <c r="E70" s="88">
        <v>154.39</v>
      </c>
      <c r="F70" s="115"/>
      <c r="G70" s="116"/>
      <c r="H70" s="117"/>
      <c r="I70" s="117"/>
      <c r="J70" s="116"/>
      <c r="K70" s="116"/>
      <c r="L70" s="117"/>
      <c r="M70" s="118"/>
      <c r="N70" s="119"/>
      <c r="O70" s="120"/>
      <c r="P70" s="121"/>
      <c r="Q70" s="121"/>
      <c r="R70" s="120"/>
      <c r="S70" s="122"/>
      <c r="T70" s="123"/>
      <c r="U70" s="121"/>
      <c r="V70" s="120"/>
      <c r="W70" s="120"/>
      <c r="X70" s="121">
        <v>154.39</v>
      </c>
      <c r="Y70" s="121"/>
      <c r="Z70" s="120"/>
      <c r="AA70" s="120"/>
      <c r="AB70" s="121"/>
      <c r="AC70" s="121"/>
      <c r="AD70" s="120"/>
      <c r="AE70" s="120"/>
      <c r="AF70" s="121"/>
      <c r="AG70" s="121"/>
      <c r="AH70" s="120"/>
      <c r="AI70" s="120"/>
      <c r="AJ70" s="121"/>
      <c r="AK70" s="135"/>
      <c r="AL70" s="108">
        <f>D70+F70+H70+J70+L70+N70+P70+R70+T70+V70+X70+Z70+AB70+AD70+AH70+AF70+AJ70</f>
        <v>154.39</v>
      </c>
      <c r="AM70" s="66">
        <f>E70+G70+I70+K70+M70+O70+Q70+S70+U70+W70+Y70+AA70+AC70+AE70+AG70+AI70+AK70</f>
        <v>154.39</v>
      </c>
      <c r="AN70" s="66">
        <f>AL70-AM70</f>
        <v>0</v>
      </c>
      <c r="AO70" s="21"/>
      <c r="AP70" s="21"/>
      <c r="AQ70" s="21"/>
    </row>
    <row r="71" spans="1:43" ht="19.5" thickBot="1">
      <c r="A71" s="148">
        <v>41970</v>
      </c>
      <c r="B71" s="149" t="s">
        <v>95</v>
      </c>
      <c r="C71" s="159">
        <v>69</v>
      </c>
      <c r="D71" s="27"/>
      <c r="E71" s="88">
        <v>2335</v>
      </c>
      <c r="F71" s="115"/>
      <c r="G71" s="116"/>
      <c r="H71" s="117"/>
      <c r="I71" s="117"/>
      <c r="J71" s="116"/>
      <c r="K71" s="116"/>
      <c r="L71" s="117"/>
      <c r="M71" s="118"/>
      <c r="N71" s="119"/>
      <c r="O71" s="120"/>
      <c r="P71" s="121"/>
      <c r="Q71" s="121"/>
      <c r="R71" s="120"/>
      <c r="S71" s="122"/>
      <c r="T71" s="123"/>
      <c r="U71" s="121"/>
      <c r="V71" s="120"/>
      <c r="W71" s="120"/>
      <c r="X71" s="121"/>
      <c r="Y71" s="121"/>
      <c r="Z71" s="120">
        <v>2335</v>
      </c>
      <c r="AA71" s="120"/>
      <c r="AB71" s="121"/>
      <c r="AC71" s="121"/>
      <c r="AD71" s="120"/>
      <c r="AE71" s="120"/>
      <c r="AF71" s="121"/>
      <c r="AG71" s="121"/>
      <c r="AH71" s="120"/>
      <c r="AI71" s="120"/>
      <c r="AJ71" s="121"/>
      <c r="AK71" s="135"/>
      <c r="AL71" s="108">
        <f>D71+F71+H71+J71+L71+N71+P71+R71+T71+V71+X71+Z71+AB71+AD71+AH71+AF71+AJ71</f>
        <v>2335</v>
      </c>
      <c r="AM71" s="66">
        <f>E71+G71+I71+K71+M71+O71+Q71+S71+U71+W71+Y71+AA71+AC71+AE71+AG71+AI71+AK71</f>
        <v>2335</v>
      </c>
      <c r="AN71" s="66">
        <f>AL71-AM71</f>
        <v>0</v>
      </c>
      <c r="AO71" s="21"/>
      <c r="AP71" s="21"/>
      <c r="AQ71" s="21"/>
    </row>
    <row r="72" spans="1:43" ht="18.75">
      <c r="A72" s="146">
        <v>41977</v>
      </c>
      <c r="B72" s="147" t="s">
        <v>97</v>
      </c>
      <c r="C72" s="159">
        <v>70</v>
      </c>
      <c r="D72" s="27">
        <v>6000</v>
      </c>
      <c r="E72" s="88"/>
      <c r="F72" s="115"/>
      <c r="G72" s="116"/>
      <c r="H72" s="117"/>
      <c r="I72" s="117"/>
      <c r="J72" s="116"/>
      <c r="K72" s="116"/>
      <c r="L72" s="117"/>
      <c r="M72" s="118"/>
      <c r="N72" s="119"/>
      <c r="O72" s="120"/>
      <c r="P72" s="121"/>
      <c r="Q72" s="121"/>
      <c r="R72" s="120"/>
      <c r="S72" s="122"/>
      <c r="T72" s="123"/>
      <c r="U72" s="121"/>
      <c r="V72" s="120"/>
      <c r="W72" s="120">
        <v>6000</v>
      </c>
      <c r="X72" s="121"/>
      <c r="Y72" s="121"/>
      <c r="Z72" s="120"/>
      <c r="AA72" s="120"/>
      <c r="AB72" s="121"/>
      <c r="AC72" s="121"/>
      <c r="AD72" s="120"/>
      <c r="AE72" s="120"/>
      <c r="AF72" s="121"/>
      <c r="AG72" s="121"/>
      <c r="AH72" s="120"/>
      <c r="AI72" s="120"/>
      <c r="AJ72" s="121"/>
      <c r="AK72" s="135"/>
      <c r="AL72" s="108">
        <f t="shared" si="10"/>
        <v>6000</v>
      </c>
      <c r="AM72" s="66">
        <f t="shared" si="11"/>
        <v>6000</v>
      </c>
      <c r="AN72" s="66">
        <f t="shared" si="12"/>
        <v>0</v>
      </c>
      <c r="AO72" s="21"/>
      <c r="AP72" s="21"/>
      <c r="AQ72" s="21"/>
    </row>
    <row r="73" spans="1:43" ht="18.75">
      <c r="A73" s="30">
        <v>41981</v>
      </c>
      <c r="B73" s="27" t="s">
        <v>22</v>
      </c>
      <c r="C73" s="159">
        <v>71</v>
      </c>
      <c r="D73" s="27">
        <v>9</v>
      </c>
      <c r="E73" s="88">
        <v>58.5</v>
      </c>
      <c r="F73" s="115"/>
      <c r="G73" s="116"/>
      <c r="H73" s="117"/>
      <c r="I73" s="117"/>
      <c r="J73" s="116"/>
      <c r="K73" s="116"/>
      <c r="L73" s="117"/>
      <c r="M73" s="118"/>
      <c r="N73" s="119"/>
      <c r="O73" s="120"/>
      <c r="P73" s="121"/>
      <c r="Q73" s="121"/>
      <c r="R73" s="120"/>
      <c r="S73" s="122">
        <v>9</v>
      </c>
      <c r="T73" s="123"/>
      <c r="U73" s="121"/>
      <c r="V73" s="120"/>
      <c r="W73" s="120"/>
      <c r="X73" s="121"/>
      <c r="Y73" s="121"/>
      <c r="Z73" s="120"/>
      <c r="AA73" s="120"/>
      <c r="AB73" s="121"/>
      <c r="AC73" s="121"/>
      <c r="AD73" s="120">
        <v>58.5</v>
      </c>
      <c r="AE73" s="120"/>
      <c r="AF73" s="121"/>
      <c r="AG73" s="121"/>
      <c r="AH73" s="120"/>
      <c r="AI73" s="120"/>
      <c r="AJ73" s="121"/>
      <c r="AK73" s="135"/>
      <c r="AL73" s="108">
        <f t="shared" si="10"/>
        <v>67.5</v>
      </c>
      <c r="AM73" s="66">
        <f t="shared" si="11"/>
        <v>67.5</v>
      </c>
      <c r="AN73" s="66">
        <f t="shared" si="12"/>
        <v>0</v>
      </c>
      <c r="AO73" s="21"/>
      <c r="AP73" s="21"/>
      <c r="AQ73" s="21"/>
    </row>
    <row r="74" spans="1:43" ht="18.75">
      <c r="A74" s="30">
        <v>41988</v>
      </c>
      <c r="B74" s="147" t="s">
        <v>124</v>
      </c>
      <c r="C74" s="159">
        <v>72</v>
      </c>
      <c r="D74" s="27"/>
      <c r="E74" s="88">
        <v>524.79</v>
      </c>
      <c r="F74" s="115"/>
      <c r="G74" s="116"/>
      <c r="H74" s="117"/>
      <c r="I74" s="117"/>
      <c r="J74" s="116"/>
      <c r="K74" s="116"/>
      <c r="L74" s="117"/>
      <c r="M74" s="118"/>
      <c r="N74" s="119"/>
      <c r="O74" s="120"/>
      <c r="P74" s="121"/>
      <c r="Q74" s="121"/>
      <c r="R74" s="120"/>
      <c r="S74" s="122"/>
      <c r="T74" s="123"/>
      <c r="U74" s="121"/>
      <c r="V74" s="120">
        <v>524.79</v>
      </c>
      <c r="W74" s="120"/>
      <c r="X74" s="121"/>
      <c r="Y74" s="121"/>
      <c r="Z74" s="120"/>
      <c r="AA74" s="120"/>
      <c r="AB74" s="121"/>
      <c r="AC74" s="121"/>
      <c r="AD74" s="120"/>
      <c r="AE74" s="120"/>
      <c r="AF74" s="121"/>
      <c r="AG74" s="121"/>
      <c r="AH74" s="120"/>
      <c r="AI74" s="120"/>
      <c r="AJ74" s="121"/>
      <c r="AK74" s="135"/>
      <c r="AL74" s="108">
        <f t="shared" si="10"/>
        <v>524.79</v>
      </c>
      <c r="AM74" s="66">
        <f t="shared" si="11"/>
        <v>524.79</v>
      </c>
      <c r="AN74" s="66">
        <f t="shared" si="12"/>
        <v>0</v>
      </c>
      <c r="AO74" s="21"/>
      <c r="AP74" s="21"/>
      <c r="AQ74" s="21"/>
    </row>
    <row r="75" spans="1:43" ht="18.75">
      <c r="A75" s="30">
        <v>41986</v>
      </c>
      <c r="B75" s="147" t="s">
        <v>125</v>
      </c>
      <c r="C75" s="159">
        <v>73</v>
      </c>
      <c r="D75" s="27"/>
      <c r="E75" s="88">
        <v>519.72</v>
      </c>
      <c r="F75" s="115"/>
      <c r="G75" s="116"/>
      <c r="H75" s="117"/>
      <c r="I75" s="117"/>
      <c r="J75" s="116"/>
      <c r="K75" s="116"/>
      <c r="L75" s="117"/>
      <c r="M75" s="118"/>
      <c r="N75" s="119"/>
      <c r="O75" s="120"/>
      <c r="P75" s="121"/>
      <c r="Q75" s="121"/>
      <c r="R75" s="120"/>
      <c r="S75" s="122"/>
      <c r="T75" s="123"/>
      <c r="U75" s="121"/>
      <c r="V75" s="120">
        <v>519.72</v>
      </c>
      <c r="W75" s="120"/>
      <c r="X75" s="121"/>
      <c r="Y75" s="121"/>
      <c r="Z75" s="120"/>
      <c r="AA75" s="120"/>
      <c r="AB75" s="121"/>
      <c r="AC75" s="121"/>
      <c r="AD75" s="120"/>
      <c r="AE75" s="120"/>
      <c r="AF75" s="121"/>
      <c r="AG75" s="121"/>
      <c r="AH75" s="120"/>
      <c r="AI75" s="120"/>
      <c r="AJ75" s="121"/>
      <c r="AK75" s="135"/>
      <c r="AL75" s="108">
        <f t="shared" si="10"/>
        <v>519.72</v>
      </c>
      <c r="AM75" s="66">
        <f t="shared" si="11"/>
        <v>519.72</v>
      </c>
      <c r="AN75" s="66">
        <f t="shared" si="12"/>
        <v>0</v>
      </c>
      <c r="AO75" s="21"/>
      <c r="AP75" s="21"/>
      <c r="AQ75" s="21"/>
    </row>
    <row r="76" spans="1:43" ht="18.75">
      <c r="A76" s="30">
        <v>42355</v>
      </c>
      <c r="B76" s="147" t="s">
        <v>100</v>
      </c>
      <c r="C76" s="159">
        <v>74</v>
      </c>
      <c r="D76" s="27">
        <v>5340</v>
      </c>
      <c r="E76" s="88"/>
      <c r="F76" s="115"/>
      <c r="G76" s="116">
        <v>5340</v>
      </c>
      <c r="H76" s="117"/>
      <c r="I76" s="117"/>
      <c r="J76" s="116"/>
      <c r="K76" s="116"/>
      <c r="L76" s="117"/>
      <c r="M76" s="118"/>
      <c r="N76" s="119"/>
      <c r="O76" s="120"/>
      <c r="P76" s="121"/>
      <c r="Q76" s="121"/>
      <c r="R76" s="120"/>
      <c r="S76" s="122"/>
      <c r="T76" s="123"/>
      <c r="U76" s="121"/>
      <c r="V76" s="120"/>
      <c r="W76" s="120"/>
      <c r="X76" s="121"/>
      <c r="Y76" s="121"/>
      <c r="Z76" s="120"/>
      <c r="AA76" s="120"/>
      <c r="AB76" s="121"/>
      <c r="AC76" s="121"/>
      <c r="AD76" s="120"/>
      <c r="AE76" s="120"/>
      <c r="AF76" s="121"/>
      <c r="AG76" s="121"/>
      <c r="AH76" s="120"/>
      <c r="AI76" s="120"/>
      <c r="AJ76" s="121"/>
      <c r="AK76" s="135"/>
      <c r="AL76" s="108">
        <f>D76+F76+H76+J76+L76+N76+P76+R76+T76+V76+X76+Z76+AB76+AD76+AH76+AF76+AJ76</f>
        <v>5340</v>
      </c>
      <c r="AM76" s="66">
        <f>E76+G76+I76+K76+M76+O76+Q76+S76+U76+W76+Y76+AA76+AC76+AE76+AG76+AI76+AK76</f>
        <v>5340</v>
      </c>
      <c r="AN76" s="66">
        <f>AL76-AM76</f>
        <v>0</v>
      </c>
      <c r="AO76" s="21"/>
      <c r="AP76" s="21"/>
      <c r="AQ76" s="21"/>
    </row>
    <row r="77" spans="1:43" ht="18.75">
      <c r="A77" s="30">
        <v>41990</v>
      </c>
      <c r="B77" s="27" t="s">
        <v>96</v>
      </c>
      <c r="C77" s="159">
        <v>75</v>
      </c>
      <c r="D77" s="27"/>
      <c r="E77" s="88">
        <v>2100</v>
      </c>
      <c r="F77" s="115"/>
      <c r="G77" s="116"/>
      <c r="H77" s="117"/>
      <c r="I77" s="117"/>
      <c r="J77" s="116"/>
      <c r="K77" s="116"/>
      <c r="L77" s="117"/>
      <c r="M77" s="118"/>
      <c r="N77" s="119"/>
      <c r="O77" s="120"/>
      <c r="P77" s="121"/>
      <c r="Q77" s="121"/>
      <c r="R77" s="120"/>
      <c r="S77" s="122"/>
      <c r="T77" s="123"/>
      <c r="U77" s="121"/>
      <c r="V77" s="120"/>
      <c r="W77" s="120"/>
      <c r="X77" s="121"/>
      <c r="Y77" s="121"/>
      <c r="Z77" s="120"/>
      <c r="AA77" s="120"/>
      <c r="AB77" s="121">
        <v>2100</v>
      </c>
      <c r="AC77" s="121"/>
      <c r="AD77" s="120"/>
      <c r="AE77" s="120"/>
      <c r="AF77" s="121"/>
      <c r="AG77" s="121"/>
      <c r="AH77" s="120"/>
      <c r="AI77" s="120"/>
      <c r="AJ77" s="121"/>
      <c r="AK77" s="135"/>
      <c r="AL77" s="108">
        <f t="shared" si="10"/>
        <v>2100</v>
      </c>
      <c r="AM77" s="66">
        <f t="shared" si="11"/>
        <v>2100</v>
      </c>
      <c r="AN77" s="66">
        <f t="shared" si="12"/>
        <v>0</v>
      </c>
      <c r="AO77" s="21"/>
      <c r="AP77" s="21"/>
      <c r="AQ77" s="21"/>
    </row>
    <row r="78" spans="1:43" ht="18.75">
      <c r="A78" s="30">
        <v>42368</v>
      </c>
      <c r="B78" s="147" t="s">
        <v>98</v>
      </c>
      <c r="C78" s="159">
        <v>76</v>
      </c>
      <c r="D78" s="27">
        <v>12500</v>
      </c>
      <c r="E78" s="88"/>
      <c r="F78" s="115"/>
      <c r="G78" s="116"/>
      <c r="H78" s="117"/>
      <c r="I78" s="117"/>
      <c r="J78" s="116"/>
      <c r="K78" s="116"/>
      <c r="L78" s="117"/>
      <c r="M78" s="118"/>
      <c r="N78" s="119"/>
      <c r="O78" s="120"/>
      <c r="P78" s="121"/>
      <c r="Q78" s="121"/>
      <c r="R78" s="120"/>
      <c r="S78" s="122"/>
      <c r="T78" s="123"/>
      <c r="U78" s="121"/>
      <c r="V78" s="120"/>
      <c r="W78" s="120">
        <v>12500</v>
      </c>
      <c r="X78" s="121"/>
      <c r="Y78" s="121"/>
      <c r="Z78" s="120"/>
      <c r="AA78" s="120"/>
      <c r="AB78" s="121"/>
      <c r="AC78" s="121"/>
      <c r="AD78" s="120"/>
      <c r="AE78" s="120"/>
      <c r="AF78" s="121"/>
      <c r="AG78" s="121"/>
      <c r="AH78" s="120"/>
      <c r="AI78" s="120"/>
      <c r="AJ78" s="121"/>
      <c r="AK78" s="135"/>
      <c r="AL78" s="108">
        <f>D78+F78+H78+J78+L78+N78+P78+R78+T78+V78+X78+Z78+AB78+AD78+AH78+AF78+AJ78</f>
        <v>12500</v>
      </c>
      <c r="AM78" s="66">
        <f>E78+G78+I78+K78+M78+O78+Q78+S78+U78+W78+Y78+AA78+AC78+AE78+AG78+AI78+AK78</f>
        <v>12500</v>
      </c>
      <c r="AN78" s="66">
        <f>AL78-AM78</f>
        <v>0</v>
      </c>
      <c r="AO78" s="21"/>
      <c r="AP78" s="21"/>
      <c r="AQ78" s="21"/>
    </row>
    <row r="79" spans="1:43" ht="18.75">
      <c r="A79" s="30">
        <v>42004</v>
      </c>
      <c r="B79" s="147" t="s">
        <v>127</v>
      </c>
      <c r="C79" s="159">
        <v>77</v>
      </c>
      <c r="D79" s="27"/>
      <c r="E79" s="88"/>
      <c r="F79" s="115"/>
      <c r="G79" s="116">
        <v>40</v>
      </c>
      <c r="H79" s="117"/>
      <c r="I79" s="117"/>
      <c r="J79" s="116">
        <v>244.73</v>
      </c>
      <c r="K79" s="116"/>
      <c r="L79" s="117"/>
      <c r="M79" s="118"/>
      <c r="N79" s="119"/>
      <c r="O79" s="120"/>
      <c r="P79" s="121"/>
      <c r="Q79" s="121"/>
      <c r="R79" s="120"/>
      <c r="S79" s="122">
        <v>244.73</v>
      </c>
      <c r="T79" s="123"/>
      <c r="U79" s="121"/>
      <c r="V79" s="120"/>
      <c r="W79" s="120"/>
      <c r="X79" s="121"/>
      <c r="Y79" s="121"/>
      <c r="Z79" s="120"/>
      <c r="AA79" s="120"/>
      <c r="AB79" s="121"/>
      <c r="AC79" s="121"/>
      <c r="AD79" s="120">
        <v>40</v>
      </c>
      <c r="AE79" s="120"/>
      <c r="AF79" s="121"/>
      <c r="AG79" s="121"/>
      <c r="AH79" s="120"/>
      <c r="AI79" s="120"/>
      <c r="AJ79" s="121"/>
      <c r="AK79" s="135"/>
      <c r="AL79" s="108">
        <f>D79+F79+H79+J79+L79+N79+P79+R79+T79+V79+X79+Z79+AB79+AD79+AH79+AF79+AJ79</f>
        <v>284.73</v>
      </c>
      <c r="AM79" s="66">
        <f>E79+G79+I79+K79+M79+O79+Q79+S79+U79+W79+Y79+AA79+AC79+AE79+AG79+AI79+AK79</f>
        <v>284.73</v>
      </c>
      <c r="AN79" s="66">
        <f>AL79-AM79</f>
        <v>0</v>
      </c>
      <c r="AO79" s="21"/>
      <c r="AP79" s="21"/>
      <c r="AQ79" s="21"/>
    </row>
    <row r="80" spans="1:43" ht="18.75">
      <c r="A80" s="33"/>
      <c r="B80" s="32" t="s">
        <v>12</v>
      </c>
      <c r="C80" s="31"/>
      <c r="D80" s="64">
        <f aca="true" t="shared" si="13" ref="D80:AN80">SUM(D3:D79)</f>
        <v>326771.73</v>
      </c>
      <c r="E80" s="64">
        <f t="shared" si="13"/>
        <v>208354.41</v>
      </c>
      <c r="F80" s="87">
        <f t="shared" si="13"/>
        <v>7478</v>
      </c>
      <c r="G80" s="87">
        <f t="shared" si="13"/>
        <v>5380</v>
      </c>
      <c r="H80" s="87">
        <f t="shared" si="13"/>
        <v>1060</v>
      </c>
      <c r="I80" s="87">
        <f t="shared" si="13"/>
        <v>1060</v>
      </c>
      <c r="J80" s="87">
        <f t="shared" si="13"/>
        <v>244.73</v>
      </c>
      <c r="K80" s="87">
        <f t="shared" si="13"/>
        <v>244.73</v>
      </c>
      <c r="L80" s="87">
        <f t="shared" si="13"/>
        <v>0</v>
      </c>
      <c r="M80" s="87">
        <f t="shared" si="13"/>
        <v>621.18</v>
      </c>
      <c r="N80" s="96">
        <f t="shared" si="13"/>
        <v>0</v>
      </c>
      <c r="O80" s="87">
        <f t="shared" si="13"/>
        <v>138609.22</v>
      </c>
      <c r="P80" s="87">
        <f t="shared" si="13"/>
        <v>0</v>
      </c>
      <c r="Q80" s="87">
        <f t="shared" si="13"/>
        <v>41175</v>
      </c>
      <c r="R80" s="87">
        <f t="shared" si="13"/>
        <v>0</v>
      </c>
      <c r="S80" s="97">
        <f t="shared" si="13"/>
        <v>394.09000000000003</v>
      </c>
      <c r="T80" s="96">
        <f t="shared" si="13"/>
        <v>2526.1</v>
      </c>
      <c r="U80" s="87">
        <f t="shared" si="13"/>
        <v>0</v>
      </c>
      <c r="V80" s="87">
        <f t="shared" si="13"/>
        <v>79127.75</v>
      </c>
      <c r="W80" s="87">
        <f t="shared" si="13"/>
        <v>18500</v>
      </c>
      <c r="X80" s="87">
        <f t="shared" si="13"/>
        <v>17094.89</v>
      </c>
      <c r="Y80" s="87">
        <f t="shared" si="13"/>
        <v>0</v>
      </c>
      <c r="Z80" s="87">
        <f t="shared" si="13"/>
        <v>94051.49</v>
      </c>
      <c r="AA80" s="87">
        <f t="shared" si="13"/>
        <v>21342</v>
      </c>
      <c r="AB80" s="87">
        <f t="shared" si="13"/>
        <v>2100</v>
      </c>
      <c r="AC80" s="87">
        <f t="shared" si="13"/>
        <v>0</v>
      </c>
      <c r="AD80" s="87">
        <f t="shared" si="13"/>
        <v>255</v>
      </c>
      <c r="AE80" s="87">
        <f t="shared" si="13"/>
        <v>0</v>
      </c>
      <c r="AF80" s="87">
        <f t="shared" si="13"/>
        <v>5621.18</v>
      </c>
      <c r="AG80" s="87">
        <f t="shared" si="13"/>
        <v>0</v>
      </c>
      <c r="AH80" s="87">
        <f t="shared" si="13"/>
        <v>0</v>
      </c>
      <c r="AI80" s="87">
        <f t="shared" si="13"/>
        <v>0</v>
      </c>
      <c r="AJ80" s="87">
        <f t="shared" si="13"/>
        <v>0</v>
      </c>
      <c r="AK80" s="87">
        <f t="shared" si="13"/>
        <v>0</v>
      </c>
      <c r="AL80" s="38">
        <f t="shared" si="13"/>
        <v>434664.7199999999</v>
      </c>
      <c r="AM80" s="38">
        <f t="shared" si="13"/>
        <v>434664.7199999999</v>
      </c>
      <c r="AN80" s="38">
        <f t="shared" si="13"/>
        <v>0</v>
      </c>
      <c r="AO80" s="21"/>
      <c r="AP80" s="21"/>
      <c r="AQ80" s="21"/>
    </row>
    <row r="81" spans="1:43" ht="18.75">
      <c r="A81" s="33"/>
      <c r="B81" s="32"/>
      <c r="C81" s="31"/>
      <c r="D81" s="32"/>
      <c r="E81" s="32">
        <f>D80-E80</f>
        <v>118417.31999999998</v>
      </c>
      <c r="F81" s="39"/>
      <c r="G81" s="39">
        <f>F80-G80</f>
        <v>2098</v>
      </c>
      <c r="H81" s="39"/>
      <c r="I81" s="39">
        <f>H80-I80</f>
        <v>0</v>
      </c>
      <c r="J81" s="39"/>
      <c r="K81" s="39">
        <f>J80-K80</f>
        <v>0</v>
      </c>
      <c r="L81" s="39"/>
      <c r="M81" s="39">
        <f>L80-M80</f>
        <v>-621.18</v>
      </c>
      <c r="N81" s="39"/>
      <c r="O81" s="39">
        <f>O80-N80</f>
        <v>138609.22</v>
      </c>
      <c r="P81" s="39"/>
      <c r="Q81" s="39">
        <f>Q80-P80</f>
        <v>41175</v>
      </c>
      <c r="R81" s="39"/>
      <c r="S81" s="73">
        <f>S80-R80</f>
        <v>394.09000000000003</v>
      </c>
      <c r="T81" s="39"/>
      <c r="U81" s="39">
        <f>T80-U80</f>
        <v>2526.1</v>
      </c>
      <c r="V81" s="39"/>
      <c r="W81" s="39">
        <f>V80-W80</f>
        <v>60627.75</v>
      </c>
      <c r="X81" s="39"/>
      <c r="Y81" s="39">
        <f>X80-Y80</f>
        <v>17094.89</v>
      </c>
      <c r="Z81" s="39"/>
      <c r="AA81" s="39">
        <f>Z80-AA80</f>
        <v>72709.49</v>
      </c>
      <c r="AB81" s="39"/>
      <c r="AC81" s="39">
        <f>AB80-AC80</f>
        <v>2100</v>
      </c>
      <c r="AD81" s="39"/>
      <c r="AE81" s="39">
        <f>AD80-AE80</f>
        <v>255</v>
      </c>
      <c r="AF81" s="39"/>
      <c r="AG81" s="39">
        <f>AF80-AG80</f>
        <v>5621.18</v>
      </c>
      <c r="AH81" s="39"/>
      <c r="AI81" s="39">
        <f>AH80-AI80</f>
        <v>0</v>
      </c>
      <c r="AJ81" s="39"/>
      <c r="AK81" s="39">
        <f>AJ80-AK80</f>
        <v>0</v>
      </c>
      <c r="AL81" s="39"/>
      <c r="AM81" s="39"/>
      <c r="AN81" s="39"/>
      <c r="AO81" s="21"/>
      <c r="AP81" s="21"/>
      <c r="AQ81" s="21"/>
    </row>
    <row r="82" spans="41:43" ht="18.75">
      <c r="AO82" s="21"/>
      <c r="AP82" s="21"/>
      <c r="AQ82" s="21"/>
    </row>
    <row r="83" spans="1:43" ht="18.75">
      <c r="A83" s="62"/>
      <c r="AO83" s="21"/>
      <c r="AP83" s="21"/>
      <c r="AQ83" s="21"/>
    </row>
    <row r="84" spans="1:43" ht="18.75">
      <c r="A84" s="62"/>
      <c r="AO84" s="21"/>
      <c r="AP84" s="21"/>
      <c r="AQ84" s="21"/>
    </row>
    <row r="85" spans="1:43" ht="18.75">
      <c r="A85" s="74"/>
      <c r="B85" s="136"/>
      <c r="C85" s="75"/>
      <c r="D85" s="76"/>
      <c r="E85" s="77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1"/>
      <c r="AM85" s="21">
        <f>44+327.06+475+100+90+798+130+90</f>
        <v>2054.06</v>
      </c>
      <c r="AN85" s="24"/>
      <c r="AO85" s="21"/>
      <c r="AP85" s="21"/>
      <c r="AQ85" s="21"/>
    </row>
    <row r="86" spans="1:43" ht="18.75">
      <c r="A86" s="127"/>
      <c r="B86" s="164"/>
      <c r="C86" s="7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1"/>
      <c r="AM86" s="21"/>
      <c r="AN86" s="21"/>
      <c r="AO86" s="21"/>
      <c r="AP86" s="21"/>
      <c r="AQ86" s="21"/>
    </row>
    <row r="87" spans="1:43" ht="18.75">
      <c r="A87" s="127"/>
      <c r="B87" s="137"/>
      <c r="C87" s="7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1"/>
      <c r="AM87" s="21"/>
      <c r="AN87" s="21"/>
      <c r="AO87" s="21"/>
      <c r="AP87" s="21"/>
      <c r="AQ87" s="21"/>
    </row>
    <row r="88" spans="1:43" ht="18.75">
      <c r="A88" s="74"/>
      <c r="B88" s="24"/>
      <c r="C88" s="7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1"/>
      <c r="AM88" s="21"/>
      <c r="AN88" s="21"/>
      <c r="AO88" s="21"/>
      <c r="AP88" s="21"/>
      <c r="AQ88" s="21"/>
    </row>
    <row r="89" spans="1:43" ht="18.75">
      <c r="A89" s="74"/>
      <c r="B89" s="24"/>
      <c r="D89" s="24"/>
      <c r="E89" s="24"/>
      <c r="F89" s="79"/>
      <c r="G89" s="79"/>
      <c r="AO89" s="21"/>
      <c r="AP89" s="21"/>
      <c r="AQ89" s="21"/>
    </row>
    <row r="90" spans="2:43" ht="18.75">
      <c r="B90" s="79"/>
      <c r="E90" s="79"/>
      <c r="AG90" s="81"/>
      <c r="AH90" s="81"/>
      <c r="AI90" s="81"/>
      <c r="AO90" s="21"/>
      <c r="AP90" s="21"/>
      <c r="AQ90" s="21"/>
    </row>
    <row r="91" spans="33:43" ht="18.75">
      <c r="AG91" s="82"/>
      <c r="AH91" s="82"/>
      <c r="AI91" s="82"/>
      <c r="AO91" s="21"/>
      <c r="AP91" s="21"/>
      <c r="AQ91" s="21"/>
    </row>
    <row r="92" spans="33:43" ht="18.75">
      <c r="AG92" s="82"/>
      <c r="AH92" s="82"/>
      <c r="AI92" s="82"/>
      <c r="AO92" s="21"/>
      <c r="AP92" s="21"/>
      <c r="AQ92" s="21"/>
    </row>
    <row r="93" spans="41:43" ht="18.75">
      <c r="AO93" s="21"/>
      <c r="AP93" s="21"/>
      <c r="AQ93" s="21"/>
    </row>
    <row r="94" spans="41:43" ht="18.75">
      <c r="AO94" s="21"/>
      <c r="AP94" s="21"/>
      <c r="AQ94" s="21"/>
    </row>
    <row r="95" spans="41:43" ht="18.75">
      <c r="AO95" s="21"/>
      <c r="AP95" s="21"/>
      <c r="AQ95" s="21"/>
    </row>
    <row r="96" spans="41:43" ht="18.75">
      <c r="AO96" s="21"/>
      <c r="AP96" s="21"/>
      <c r="AQ96" s="21"/>
    </row>
    <row r="97" spans="41:43" ht="18.75">
      <c r="AO97" s="21"/>
      <c r="AP97" s="21"/>
      <c r="AQ97" s="21"/>
    </row>
    <row r="98" spans="41:43" ht="18.75">
      <c r="AO98" s="21"/>
      <c r="AP98" s="21"/>
      <c r="AQ98" s="21"/>
    </row>
    <row r="99" spans="41:43" ht="18.75">
      <c r="AO99" s="21"/>
      <c r="AP99" s="21"/>
      <c r="AQ99" s="21"/>
    </row>
    <row r="100" spans="41:43" ht="18.75">
      <c r="AO100" s="21"/>
      <c r="AP100" s="21"/>
      <c r="AQ100" s="21"/>
    </row>
    <row r="101" spans="41:43" ht="18.75">
      <c r="AO101" s="21"/>
      <c r="AP101" s="21"/>
      <c r="AQ101" s="21"/>
    </row>
    <row r="102" spans="41:43" ht="18.75">
      <c r="AO102" s="21"/>
      <c r="AP102" s="21"/>
      <c r="AQ102" s="21"/>
    </row>
    <row r="103" spans="41:43" ht="18.75">
      <c r="AO103" s="21"/>
      <c r="AP103" s="21"/>
      <c r="AQ103" s="21"/>
    </row>
    <row r="104" spans="41:43" ht="20.25" customHeight="1">
      <c r="AO104" s="21"/>
      <c r="AP104" s="21"/>
      <c r="AQ104" s="21"/>
    </row>
    <row r="105" spans="41:43" ht="18.75">
      <c r="AO105" s="21"/>
      <c r="AP105" s="21"/>
      <c r="AQ105" s="21"/>
    </row>
    <row r="106" spans="41:43" ht="18.75">
      <c r="AO106" s="21"/>
      <c r="AP106" s="21"/>
      <c r="AQ106" s="21"/>
    </row>
    <row r="107" spans="41:43" ht="18.75">
      <c r="AO107" s="21"/>
      <c r="AP107" s="21"/>
      <c r="AQ107" s="21"/>
    </row>
    <row r="108" spans="41:43" ht="18.75">
      <c r="AO108" s="21"/>
      <c r="AP108" s="21"/>
      <c r="AQ108" s="21"/>
    </row>
    <row r="109" spans="41:43" ht="18.75">
      <c r="AO109" s="21"/>
      <c r="AP109" s="21"/>
      <c r="AQ109" s="21"/>
    </row>
    <row r="110" spans="41:43" ht="18.75">
      <c r="AO110" s="21"/>
      <c r="AP110" s="21"/>
      <c r="AQ110" s="21"/>
    </row>
    <row r="111" spans="41:43" ht="18.75">
      <c r="AO111" s="21"/>
      <c r="AP111" s="21"/>
      <c r="AQ111" s="21"/>
    </row>
    <row r="112" spans="41:43" ht="18.75">
      <c r="AO112" s="21"/>
      <c r="AP112" s="21"/>
      <c r="AQ112" s="21"/>
    </row>
    <row r="113" spans="41:43" ht="18.75">
      <c r="AO113" s="21"/>
      <c r="AP113" s="21"/>
      <c r="AQ113" s="21"/>
    </row>
    <row r="114" spans="41:43" ht="18.75">
      <c r="AO114" s="21"/>
      <c r="AP114" s="21"/>
      <c r="AQ114" s="21"/>
    </row>
    <row r="115" spans="41:43" ht="18.75">
      <c r="AO115" s="32"/>
      <c r="AP115" s="32"/>
      <c r="AQ115" s="32"/>
    </row>
    <row r="116" spans="41:43" ht="18.75">
      <c r="AO116" s="32"/>
      <c r="AP116" s="32"/>
      <c r="AQ116" s="32"/>
    </row>
    <row r="120" spans="41:43" ht="18.75">
      <c r="AO120" s="21"/>
      <c r="AP120" s="78"/>
      <c r="AQ120" s="21"/>
    </row>
    <row r="121" spans="41:43" ht="18.75">
      <c r="AO121" s="21"/>
      <c r="AP121" s="21"/>
      <c r="AQ121" s="21"/>
    </row>
    <row r="122" spans="41:43" ht="18.75">
      <c r="AO122" s="21"/>
      <c r="AP122" s="21"/>
      <c r="AQ122" s="21"/>
    </row>
    <row r="123" spans="41:43" ht="18.75">
      <c r="AO123" s="21"/>
      <c r="AP123" s="21"/>
      <c r="AQ123" s="21"/>
    </row>
  </sheetData>
  <sheetProtection/>
  <printOptions/>
  <pageMargins left="0.15748031496062992" right="0.1968503937007874" top="0.2362204724409449" bottom="0.2755905511811024" header="0.31496062992125984" footer="0.31496062992125984"/>
  <pageSetup fitToHeight="1" fitToWidth="1" horizontalDpi="600" verticalDpi="600" orientation="landscape" paperSize="8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tabSelected="1" zoomScale="98" zoomScaleNormal="98" workbookViewId="0" topLeftCell="A1">
      <selection activeCell="F25" sqref="F25"/>
    </sheetView>
  </sheetViews>
  <sheetFormatPr defaultColWidth="23.57421875" defaultRowHeight="15"/>
  <cols>
    <col min="1" max="1" width="23.57421875" style="6" customWidth="1"/>
    <col min="2" max="2" width="20.00390625" style="59" customWidth="1"/>
    <col min="3" max="3" width="19.8515625" style="61" customWidth="1"/>
    <col min="4" max="4" width="13.8515625" style="59" customWidth="1"/>
    <col min="5" max="5" width="13.8515625" style="1" customWidth="1"/>
    <col min="6" max="6" width="13.8515625" style="59" customWidth="1"/>
    <col min="7" max="8" width="13.8515625" style="6" customWidth="1"/>
    <col min="9" max="9" width="22.57421875" style="6" customWidth="1"/>
    <col min="10" max="10" width="35.421875" style="6" customWidth="1"/>
    <col min="11" max="16384" width="23.57421875" style="6" customWidth="1"/>
  </cols>
  <sheetData>
    <row r="1" spans="1:12" ht="15">
      <c r="A1" s="15" t="s">
        <v>107</v>
      </c>
      <c r="B1" s="15"/>
      <c r="C1" s="46"/>
      <c r="D1" s="15"/>
      <c r="E1" s="138"/>
      <c r="F1" s="15"/>
      <c r="G1" s="3"/>
      <c r="H1" s="3"/>
      <c r="I1" s="4"/>
      <c r="L1" s="4"/>
    </row>
    <row r="2" spans="1:12" ht="15">
      <c r="A2" s="2" t="s">
        <v>13</v>
      </c>
      <c r="B2" s="47" t="s">
        <v>108</v>
      </c>
      <c r="C2" s="48" t="s">
        <v>42</v>
      </c>
      <c r="D2" s="49" t="s">
        <v>11</v>
      </c>
      <c r="E2" s="140" t="s">
        <v>41</v>
      </c>
      <c r="F2" s="129" t="s">
        <v>31</v>
      </c>
      <c r="G2" s="129" t="s">
        <v>27</v>
      </c>
      <c r="H2" s="129" t="s">
        <v>28</v>
      </c>
      <c r="I2" s="4"/>
      <c r="L2" s="4"/>
    </row>
    <row r="3" spans="1:12" ht="15">
      <c r="A3" s="3" t="s">
        <v>14</v>
      </c>
      <c r="B3" s="50">
        <f>'Regnskap 2014'!O81</f>
        <v>138609.22</v>
      </c>
      <c r="C3" s="51">
        <v>135000</v>
      </c>
      <c r="D3" s="45">
        <f aca="true" t="shared" si="0" ref="D3:D8">B3-C3</f>
        <v>3609.220000000001</v>
      </c>
      <c r="E3" s="141">
        <v>139245.9</v>
      </c>
      <c r="F3" s="130">
        <v>138432.08</v>
      </c>
      <c r="G3" s="130">
        <v>100679.62</v>
      </c>
      <c r="H3" s="130">
        <v>96123.86</v>
      </c>
      <c r="I3" s="4"/>
      <c r="L3" s="4"/>
    </row>
    <row r="4" spans="1:12" ht="15">
      <c r="A4" s="3" t="s">
        <v>4</v>
      </c>
      <c r="B4" s="50">
        <f>'Regnskap 2014'!Q81</f>
        <v>41175</v>
      </c>
      <c r="C4" s="51">
        <v>45000</v>
      </c>
      <c r="D4" s="45">
        <f t="shared" si="0"/>
        <v>-3825</v>
      </c>
      <c r="E4" s="142">
        <v>47375</v>
      </c>
      <c r="F4" s="130">
        <v>54600</v>
      </c>
      <c r="G4" s="130">
        <v>46950</v>
      </c>
      <c r="H4" s="130">
        <v>51275</v>
      </c>
      <c r="I4" s="4"/>
      <c r="L4" s="4"/>
    </row>
    <row r="5" spans="1:12" ht="15">
      <c r="A5" s="13" t="s">
        <v>43</v>
      </c>
      <c r="B5" s="50"/>
      <c r="C5" s="51">
        <v>5000</v>
      </c>
      <c r="D5" s="45">
        <f t="shared" si="0"/>
        <v>-5000</v>
      </c>
      <c r="E5" s="142"/>
      <c r="F5" s="130"/>
      <c r="G5" s="130"/>
      <c r="H5" s="130"/>
      <c r="I5" s="4"/>
      <c r="L5" s="4"/>
    </row>
    <row r="6" spans="1:12" ht="15">
      <c r="A6" s="13" t="s">
        <v>44</v>
      </c>
      <c r="B6" s="50">
        <f>'Regnskap 2014'!W80</f>
        <v>18500</v>
      </c>
      <c r="C6" s="51">
        <v>35000</v>
      </c>
      <c r="D6" s="45">
        <f t="shared" si="0"/>
        <v>-16500</v>
      </c>
      <c r="E6" s="142"/>
      <c r="F6" s="130"/>
      <c r="G6" s="130"/>
      <c r="H6" s="130"/>
      <c r="I6" s="4"/>
      <c r="L6" s="4"/>
    </row>
    <row r="7" spans="1:12" ht="15">
      <c r="A7" s="13" t="s">
        <v>38</v>
      </c>
      <c r="B7" s="50">
        <f>'Regnskap 2014'!S81</f>
        <v>394.09000000000003</v>
      </c>
      <c r="C7" s="51">
        <v>0</v>
      </c>
      <c r="D7" s="45">
        <f t="shared" si="0"/>
        <v>394.09000000000003</v>
      </c>
      <c r="E7" s="142">
        <v>1365</v>
      </c>
      <c r="F7" s="130"/>
      <c r="G7" s="130">
        <v>8771</v>
      </c>
      <c r="H7" s="130">
        <v>136</v>
      </c>
      <c r="I7" s="3"/>
      <c r="L7" s="3"/>
    </row>
    <row r="8" spans="1:12" ht="15">
      <c r="A8" s="8" t="s">
        <v>12</v>
      </c>
      <c r="B8" s="52">
        <f>SUM(B3:B7)</f>
        <v>198678.31</v>
      </c>
      <c r="C8" s="41">
        <f>SUM(C3:C7)</f>
        <v>220000</v>
      </c>
      <c r="D8" s="12">
        <f t="shared" si="0"/>
        <v>-21321.690000000002</v>
      </c>
      <c r="E8" s="143">
        <f>SUM(E3:E7)</f>
        <v>187985.9</v>
      </c>
      <c r="F8" s="131">
        <f>SUM(F3:F7)</f>
        <v>193032.08</v>
      </c>
      <c r="G8" s="131">
        <f>SUM(G3:G7)</f>
        <v>156400.62</v>
      </c>
      <c r="H8" s="132">
        <f>SUM(H3:H7)</f>
        <v>147534.86</v>
      </c>
      <c r="I8" s="3"/>
      <c r="L8" s="3"/>
    </row>
    <row r="9" spans="1:12" ht="15">
      <c r="A9" s="9"/>
      <c r="B9" s="53"/>
      <c r="C9" s="54"/>
      <c r="D9" s="55"/>
      <c r="E9" s="142"/>
      <c r="F9" s="130"/>
      <c r="G9" s="130"/>
      <c r="H9" s="130"/>
      <c r="I9" s="3"/>
      <c r="L9" s="3"/>
    </row>
    <row r="10" spans="1:12" ht="15">
      <c r="A10" s="2" t="s">
        <v>15</v>
      </c>
      <c r="B10" s="56"/>
      <c r="C10" s="51"/>
      <c r="D10" s="45"/>
      <c r="E10" s="142"/>
      <c r="F10" s="130"/>
      <c r="G10" s="130"/>
      <c r="H10" s="130"/>
      <c r="I10" s="3"/>
      <c r="L10" s="3"/>
    </row>
    <row r="11" spans="1:12" ht="15">
      <c r="A11" s="13" t="s">
        <v>29</v>
      </c>
      <c r="B11" s="50">
        <f>'Regnskap 2014'!U81</f>
        <v>2526.1</v>
      </c>
      <c r="C11" s="51">
        <v>2000</v>
      </c>
      <c r="D11" s="45">
        <f aca="true" t="shared" si="1" ref="D11:D21">B11-C11</f>
        <v>526.0999999999999</v>
      </c>
      <c r="E11" s="142">
        <v>7433.36</v>
      </c>
      <c r="F11" s="130">
        <v>10131.94</v>
      </c>
      <c r="G11" s="130">
        <f>664+1143.5</f>
        <v>1807.5</v>
      </c>
      <c r="H11" s="130">
        <v>960</v>
      </c>
      <c r="I11" s="4"/>
      <c r="L11" s="4"/>
    </row>
    <row r="12" spans="1:12" ht="15">
      <c r="A12" s="13" t="s">
        <v>109</v>
      </c>
      <c r="B12" s="50">
        <f>'Regnskap 2014'!V80</f>
        <v>79127.75</v>
      </c>
      <c r="C12" s="51">
        <v>30000</v>
      </c>
      <c r="D12" s="45">
        <f t="shared" si="1"/>
        <v>49127.75</v>
      </c>
      <c r="E12" s="142">
        <v>21495.83</v>
      </c>
      <c r="F12" s="130">
        <v>53595.71</v>
      </c>
      <c r="G12" s="130">
        <v>6242.33</v>
      </c>
      <c r="H12" s="130">
        <v>0</v>
      </c>
      <c r="I12" s="4"/>
      <c r="L12" s="4"/>
    </row>
    <row r="13" spans="1:12" ht="15">
      <c r="A13" s="13" t="s">
        <v>45</v>
      </c>
      <c r="B13" s="50"/>
      <c r="C13" s="51">
        <v>45000</v>
      </c>
      <c r="D13" s="45">
        <f t="shared" si="1"/>
        <v>-45000</v>
      </c>
      <c r="E13" s="142"/>
      <c r="F13" s="130"/>
      <c r="G13" s="130"/>
      <c r="H13" s="130"/>
      <c r="I13" s="4"/>
      <c r="L13" s="4"/>
    </row>
    <row r="14" spans="1:12" ht="15">
      <c r="A14" s="13" t="s">
        <v>16</v>
      </c>
      <c r="B14" s="50">
        <f>'Regnskap 2014'!Y81</f>
        <v>17094.89</v>
      </c>
      <c r="C14" s="51">
        <v>25000</v>
      </c>
      <c r="D14" s="45">
        <f>B14-C14</f>
        <v>-7905.110000000001</v>
      </c>
      <c r="E14" s="142">
        <v>12774.2</v>
      </c>
      <c r="F14" s="130">
        <v>15709.79</v>
      </c>
      <c r="G14" s="130">
        <v>30948.5</v>
      </c>
      <c r="H14" s="130">
        <v>16474</v>
      </c>
      <c r="I14" s="4"/>
      <c r="L14" s="4"/>
    </row>
    <row r="15" spans="1:12" ht="15">
      <c r="A15" s="13" t="s">
        <v>17</v>
      </c>
      <c r="B15" s="50">
        <f>'Regnskap 2014'!AA81</f>
        <v>72709.49</v>
      </c>
      <c r="C15" s="51">
        <v>45000</v>
      </c>
      <c r="D15" s="45">
        <f>B15-C15</f>
        <v>27709.490000000005</v>
      </c>
      <c r="E15" s="142">
        <v>48831</v>
      </c>
      <c r="F15" s="130">
        <v>51949.3</v>
      </c>
      <c r="G15" s="130">
        <v>23594</v>
      </c>
      <c r="H15" s="130">
        <v>33418</v>
      </c>
      <c r="I15" s="4"/>
      <c r="L15" s="4"/>
    </row>
    <row r="16" spans="1:12" ht="15">
      <c r="A16" s="13" t="s">
        <v>6</v>
      </c>
      <c r="B16" s="50">
        <f>'Regnskap 2014'!AC81</f>
        <v>2100</v>
      </c>
      <c r="C16" s="51">
        <v>0</v>
      </c>
      <c r="D16" s="45">
        <f t="shared" si="1"/>
        <v>2100</v>
      </c>
      <c r="E16" s="142">
        <v>42242.36</v>
      </c>
      <c r="F16" s="130">
        <v>5778.1</v>
      </c>
      <c r="G16" s="130">
        <v>195862.7</v>
      </c>
      <c r="H16" s="130">
        <v>3261.23</v>
      </c>
      <c r="I16" s="3"/>
      <c r="L16" s="3"/>
    </row>
    <row r="17" spans="1:12" ht="15">
      <c r="A17" s="13" t="s">
        <v>25</v>
      </c>
      <c r="B17" s="50">
        <f>'Regnskap 2014'!AG81</f>
        <v>5621.18</v>
      </c>
      <c r="C17" s="51">
        <v>7500</v>
      </c>
      <c r="D17" s="45">
        <f t="shared" si="1"/>
        <v>-1878.8199999999997</v>
      </c>
      <c r="E17" s="142">
        <v>93263.08</v>
      </c>
      <c r="F17" s="130">
        <v>6882</v>
      </c>
      <c r="G17" s="130">
        <v>0</v>
      </c>
      <c r="H17" s="130">
        <v>0</v>
      </c>
      <c r="I17" s="3"/>
      <c r="L17" s="3"/>
    </row>
    <row r="18" spans="1:12" ht="15">
      <c r="A18" s="13" t="s">
        <v>26</v>
      </c>
      <c r="B18" s="50">
        <f>'Regnskap 2014'!AI81</f>
        <v>0</v>
      </c>
      <c r="C18" s="51">
        <v>5000</v>
      </c>
      <c r="D18" s="45">
        <f t="shared" si="1"/>
        <v>-5000</v>
      </c>
      <c r="E18" s="142">
        <v>1000</v>
      </c>
      <c r="F18" s="130">
        <v>0</v>
      </c>
      <c r="G18" s="130">
        <v>0</v>
      </c>
      <c r="H18" s="130">
        <v>0</v>
      </c>
      <c r="I18" s="3"/>
      <c r="L18" s="3"/>
    </row>
    <row r="19" spans="1:12" ht="15">
      <c r="A19" s="13" t="s">
        <v>21</v>
      </c>
      <c r="B19" s="50">
        <f>'Regnskap 2014'!AK81</f>
        <v>0</v>
      </c>
      <c r="C19" s="51">
        <v>0</v>
      </c>
      <c r="D19" s="45">
        <f t="shared" si="1"/>
        <v>0</v>
      </c>
      <c r="E19" s="142">
        <v>1412.36</v>
      </c>
      <c r="F19" s="130">
        <v>22110.15</v>
      </c>
      <c r="G19" s="130">
        <v>0</v>
      </c>
      <c r="H19" s="130">
        <v>0</v>
      </c>
      <c r="I19" s="3"/>
      <c r="L19" s="3"/>
    </row>
    <row r="20" spans="1:12" ht="15">
      <c r="A20" s="14" t="s">
        <v>18</v>
      </c>
      <c r="B20" s="57">
        <f>'Regnskap 2014'!AE81</f>
        <v>255</v>
      </c>
      <c r="C20" s="58">
        <v>4000</v>
      </c>
      <c r="D20" s="45">
        <f t="shared" si="1"/>
        <v>-3745</v>
      </c>
      <c r="E20" s="142">
        <v>1195.06</v>
      </c>
      <c r="F20" s="130">
        <v>186</v>
      </c>
      <c r="G20" s="130">
        <v>1017.34</v>
      </c>
      <c r="H20" s="130">
        <v>285</v>
      </c>
      <c r="I20" s="3"/>
      <c r="L20" s="3"/>
    </row>
    <row r="21" spans="1:12" ht="15">
      <c r="A21" s="8" t="s">
        <v>12</v>
      </c>
      <c r="B21" s="52">
        <f>SUM(B11:B20)</f>
        <v>179434.41</v>
      </c>
      <c r="C21" s="41">
        <f>SUM(C11:C20)</f>
        <v>163500</v>
      </c>
      <c r="D21" s="12">
        <f t="shared" si="1"/>
        <v>15934.410000000003</v>
      </c>
      <c r="E21" s="145">
        <f>SUM(E11:E20)</f>
        <v>229647.25</v>
      </c>
      <c r="F21" s="132">
        <f>SUM(F11:F20)</f>
        <v>166342.99</v>
      </c>
      <c r="G21" s="132">
        <f>SUM(G11:G20)</f>
        <v>259472.37000000002</v>
      </c>
      <c r="H21" s="132">
        <f>SUM(H11:H20)</f>
        <v>54398.23</v>
      </c>
      <c r="I21" s="3"/>
      <c r="L21" s="3"/>
    </row>
    <row r="22" spans="1:12" ht="15">
      <c r="A22" s="8"/>
      <c r="B22" s="52"/>
      <c r="C22" s="41"/>
      <c r="D22" s="12"/>
      <c r="E22" s="139"/>
      <c r="F22" s="45"/>
      <c r="G22" s="7"/>
      <c r="H22" s="7"/>
      <c r="I22" s="3"/>
      <c r="L22" s="3"/>
    </row>
    <row r="23" spans="1:13" ht="15">
      <c r="A23" s="17"/>
      <c r="B23" s="52">
        <f>B8-B21</f>
        <v>19243.899999999994</v>
      </c>
      <c r="C23" s="41">
        <f>C8-C21</f>
        <v>56500</v>
      </c>
      <c r="D23" s="12">
        <f>B23-C23</f>
        <v>-37256.100000000006</v>
      </c>
      <c r="E23" s="139">
        <f>E8-E21</f>
        <v>-41661.350000000006</v>
      </c>
      <c r="F23" s="139">
        <f>F8-F21</f>
        <v>26689.089999999997</v>
      </c>
      <c r="G23" s="139">
        <f>G8-G21</f>
        <v>-103071.75000000003</v>
      </c>
      <c r="H23" s="139">
        <f>H8-H21</f>
        <v>93136.62999999998</v>
      </c>
      <c r="I23" s="4"/>
      <c r="L23" s="4"/>
      <c r="M23" s="16"/>
    </row>
    <row r="24" spans="1:12" ht="15">
      <c r="A24" s="153"/>
      <c r="B24" s="154"/>
      <c r="C24" s="154"/>
      <c r="D24" s="154"/>
      <c r="E24" s="155"/>
      <c r="F24" s="56"/>
      <c r="G24" s="5"/>
      <c r="H24" s="5"/>
      <c r="I24" s="4"/>
      <c r="L24" s="4"/>
    </row>
    <row r="25" spans="1:9" ht="15">
      <c r="A25" s="173" t="s">
        <v>110</v>
      </c>
      <c r="B25" s="174"/>
      <c r="C25" s="175"/>
      <c r="D25" s="174"/>
      <c r="E25" s="168"/>
      <c r="F25" s="126"/>
      <c r="G25" s="124"/>
      <c r="H25" s="125"/>
      <c r="I25" s="126"/>
    </row>
    <row r="26" spans="1:9" ht="15">
      <c r="A26" s="169" t="s">
        <v>111</v>
      </c>
      <c r="B26" s="174"/>
      <c r="C26" s="168"/>
      <c r="D26" s="168">
        <f>'Regnskap 2014'!D3+'Regnskap 2014'!F3-'Regnskap 2014'!I3-'Regnskap 2014'!K3-'Regnskap 2014'!M3</f>
        <v>100650.24</v>
      </c>
      <c r="E26" s="168"/>
      <c r="F26" s="126"/>
      <c r="G26" s="124"/>
      <c r="H26" s="125"/>
      <c r="I26" s="126"/>
    </row>
    <row r="27" spans="1:9" ht="15">
      <c r="A27" s="169" t="s">
        <v>55</v>
      </c>
      <c r="B27" s="174"/>
      <c r="C27" s="174"/>
      <c r="D27" s="186">
        <f>B23</f>
        <v>19243.899999999994</v>
      </c>
      <c r="E27" s="168"/>
      <c r="F27" s="126"/>
      <c r="G27" s="124"/>
      <c r="H27" s="125"/>
      <c r="I27" s="126"/>
    </row>
    <row r="28" spans="1:35" s="1" customFormat="1" ht="15">
      <c r="A28" s="168" t="s">
        <v>56</v>
      </c>
      <c r="B28" s="176"/>
      <c r="C28" s="168"/>
      <c r="D28" s="187">
        <f>D26+D27</f>
        <v>119894.14</v>
      </c>
      <c r="E28" s="168"/>
      <c r="F28" s="127"/>
      <c r="G28" s="124"/>
      <c r="H28" s="125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8"/>
      <c r="AE28" s="128"/>
      <c r="AF28" s="128"/>
      <c r="AG28" s="128"/>
      <c r="AH28" s="128"/>
      <c r="AI28" s="128"/>
    </row>
    <row r="29" spans="1:35" s="1" customFormat="1" ht="15">
      <c r="A29" s="168" t="s">
        <v>112</v>
      </c>
      <c r="B29" s="176"/>
      <c r="C29" s="168"/>
      <c r="D29" s="185">
        <f>'Regnskap 2014'!E81</f>
        <v>118417.31999999998</v>
      </c>
      <c r="E29" s="168" t="s">
        <v>128</v>
      </c>
      <c r="F29" s="127"/>
      <c r="G29" s="124"/>
      <c r="H29" s="125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8"/>
      <c r="AE29" s="128"/>
      <c r="AF29" s="128"/>
      <c r="AG29" s="128"/>
      <c r="AH29" s="128"/>
      <c r="AI29" s="128"/>
    </row>
    <row r="30" spans="1:35" s="1" customFormat="1" ht="15">
      <c r="A30" s="168" t="s">
        <v>57</v>
      </c>
      <c r="B30" s="176"/>
      <c r="C30" s="168"/>
      <c r="D30" s="185">
        <f>'Regnskap 2014'!G81</f>
        <v>2098</v>
      </c>
      <c r="E30" s="168"/>
      <c r="F30" s="127"/>
      <c r="G30" s="124"/>
      <c r="H30" s="125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8"/>
      <c r="AE30" s="128"/>
      <c r="AF30" s="128"/>
      <c r="AG30" s="128"/>
      <c r="AH30" s="128"/>
      <c r="AI30" s="128"/>
    </row>
    <row r="31" spans="1:35" s="1" customFormat="1" ht="15">
      <c r="A31" s="168" t="s">
        <v>58</v>
      </c>
      <c r="B31" s="176"/>
      <c r="C31" s="168"/>
      <c r="D31" s="185">
        <f>'Regnskap 2014'!I81+'Regnskap 2014'!K81+'Regnskap 2014'!M81</f>
        <v>-621.18</v>
      </c>
      <c r="E31" s="168"/>
      <c r="F31" s="127"/>
      <c r="G31" s="137"/>
      <c r="H31" s="125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8"/>
      <c r="AE31" s="128"/>
      <c r="AF31" s="128"/>
      <c r="AG31" s="128"/>
      <c r="AH31" s="128"/>
      <c r="AI31" s="128"/>
    </row>
    <row r="32" spans="1:8" ht="15">
      <c r="A32" s="178" t="s">
        <v>113</v>
      </c>
      <c r="B32" s="178"/>
      <c r="C32" s="178"/>
      <c r="D32" s="177">
        <f>+D29+D30+D31</f>
        <v>119894.13999999998</v>
      </c>
      <c r="E32" s="168"/>
      <c r="F32" s="127"/>
      <c r="H32" s="1"/>
    </row>
    <row r="33" spans="1:35" s="1" customFormat="1" ht="15">
      <c r="A33" s="168"/>
      <c r="B33" s="176"/>
      <c r="C33" s="168"/>
      <c r="D33" s="168"/>
      <c r="E33" s="168"/>
      <c r="F33" s="127"/>
      <c r="G33" s="124"/>
      <c r="H33" s="125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8"/>
      <c r="AE33" s="128"/>
      <c r="AF33" s="128"/>
      <c r="AG33" s="128"/>
      <c r="AH33" s="128"/>
      <c r="AI33" s="128"/>
    </row>
    <row r="34" spans="1:6" ht="15">
      <c r="A34" s="168" t="s">
        <v>37</v>
      </c>
      <c r="B34" s="170"/>
      <c r="C34" s="170"/>
      <c r="D34" s="171">
        <f>D28-D32</f>
        <v>0</v>
      </c>
      <c r="E34" s="171"/>
      <c r="F34" s="6"/>
    </row>
    <row r="35" spans="1:6" ht="15">
      <c r="A35" s="168"/>
      <c r="B35" s="170"/>
      <c r="C35" s="170"/>
      <c r="D35" s="171"/>
      <c r="E35" s="171"/>
      <c r="F35" s="6"/>
    </row>
    <row r="36" spans="1:5" s="170" customFormat="1" ht="15">
      <c r="A36" s="168" t="s">
        <v>40</v>
      </c>
      <c r="B36" s="169" t="s">
        <v>102</v>
      </c>
      <c r="D36" s="171"/>
      <c r="E36" s="171"/>
    </row>
    <row r="37" spans="1:12" ht="15">
      <c r="A37" s="168" t="s">
        <v>39</v>
      </c>
      <c r="B37" s="172" t="s">
        <v>114</v>
      </c>
      <c r="C37" s="50"/>
      <c r="D37" s="50"/>
      <c r="E37" s="179"/>
      <c r="F37" s="56"/>
      <c r="G37" s="5"/>
      <c r="H37" s="5"/>
      <c r="I37" s="4"/>
      <c r="J37" s="10"/>
      <c r="K37" s="10"/>
      <c r="L37" s="4"/>
    </row>
    <row r="38" spans="1:12" ht="15">
      <c r="A38" s="180"/>
      <c r="B38" s="50"/>
      <c r="C38" s="50"/>
      <c r="D38" s="50"/>
      <c r="E38" s="179"/>
      <c r="F38" s="56"/>
      <c r="G38" s="5"/>
      <c r="H38" s="5"/>
      <c r="I38" s="4"/>
      <c r="J38" s="10"/>
      <c r="K38" s="10"/>
      <c r="L38" s="4"/>
    </row>
    <row r="39" spans="1:11" ht="15">
      <c r="A39" s="181"/>
      <c r="B39" s="182"/>
      <c r="C39" s="50"/>
      <c r="D39" s="50"/>
      <c r="E39" s="179"/>
      <c r="F39" s="56"/>
      <c r="G39" s="5"/>
      <c r="H39" s="5"/>
      <c r="J39" s="10"/>
      <c r="K39" s="10"/>
    </row>
    <row r="40" spans="1:11" ht="15">
      <c r="A40" s="3"/>
      <c r="B40" s="5"/>
      <c r="C40" s="60"/>
      <c r="J40" s="10"/>
      <c r="K40" s="10"/>
    </row>
    <row r="41" spans="1:3" ht="15">
      <c r="A41" s="3"/>
      <c r="B41" s="5"/>
      <c r="C41" s="144"/>
    </row>
    <row r="42" spans="1:3" ht="15">
      <c r="A42" s="3"/>
      <c r="B42" s="5"/>
      <c r="C42" s="60"/>
    </row>
    <row r="43" spans="1:3" ht="15">
      <c r="A43" s="2"/>
      <c r="B43" s="5"/>
      <c r="C43" s="60"/>
    </row>
    <row r="44" spans="1:3" ht="15">
      <c r="A44" s="13"/>
      <c r="B44" s="5"/>
      <c r="C44" s="60"/>
    </row>
    <row r="45" spans="1:3" ht="15">
      <c r="A45" s="13"/>
      <c r="B45" s="5"/>
      <c r="C45" s="60"/>
    </row>
    <row r="46" spans="1:3" ht="15">
      <c r="A46" s="13"/>
      <c r="B46" s="5"/>
      <c r="C46" s="60"/>
    </row>
    <row r="47" spans="1:3" ht="15">
      <c r="A47" s="13"/>
      <c r="B47" s="5"/>
      <c r="C47" s="60"/>
    </row>
    <row r="48" spans="1:3" ht="15">
      <c r="A48" s="13"/>
      <c r="B48" s="5"/>
      <c r="C48" s="60"/>
    </row>
    <row r="49" spans="1:2" ht="15">
      <c r="A49" s="13"/>
      <c r="B49" s="5"/>
    </row>
    <row r="50" spans="1:2" ht="15">
      <c r="A50" s="13"/>
      <c r="B50" s="5"/>
    </row>
    <row r="51" spans="1:2" ht="15">
      <c r="A51" s="3"/>
      <c r="B51" s="5"/>
    </row>
    <row r="52" spans="1:2" ht="15">
      <c r="A52" s="3"/>
      <c r="B52" s="5"/>
    </row>
    <row r="53" spans="1:2" ht="15">
      <c r="A53" s="3"/>
      <c r="B53" s="5"/>
    </row>
    <row r="54" spans="1:2" ht="15">
      <c r="A54" s="13"/>
      <c r="B54" s="5"/>
    </row>
    <row r="55" spans="1:2" ht="15">
      <c r="A55" s="13"/>
      <c r="B55" s="5"/>
    </row>
    <row r="56" spans="1:2" ht="15">
      <c r="A56" s="40"/>
      <c r="B56" s="11"/>
    </row>
    <row r="57" spans="1:2" ht="15">
      <c r="A57" s="40"/>
      <c r="B57" s="44"/>
    </row>
    <row r="58" spans="1:2" ht="15">
      <c r="A58" s="40"/>
      <c r="B58" s="44"/>
    </row>
    <row r="59" spans="1:2" ht="15">
      <c r="A59" s="40"/>
      <c r="B59" s="80"/>
    </row>
  </sheetData>
  <sheetProtection/>
  <printOptions/>
  <pageMargins left="0.25" right="0.25" top="0.75" bottom="0.41" header="0.3" footer="0.3"/>
  <pageSetup fitToHeight="1" fitToWidth="1" horizontalDpi="600" verticalDpi="600" orientation="landscape" paperSize="9" scale="96" r:id="rId1"/>
  <ignoredErrors>
    <ignoredError sqref="D8 D21 D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60" zoomScalePageLayoutView="0" workbookViewId="0" topLeftCell="A1">
      <selection activeCell="G24" sqref="G24"/>
    </sheetView>
  </sheetViews>
  <sheetFormatPr defaultColWidth="25.140625" defaultRowHeight="15"/>
  <cols>
    <col min="1" max="1" width="76.00390625" style="165" customWidth="1"/>
    <col min="2" max="2" width="15.7109375" style="83" customWidth="1"/>
    <col min="3" max="3" width="15.7109375" style="79" customWidth="1"/>
    <col min="4" max="11" width="15.7109375" style="83" customWidth="1"/>
    <col min="12" max="16384" width="25.140625" style="83" customWidth="1"/>
  </cols>
  <sheetData>
    <row r="1" spans="1:11" s="166" customFormat="1" ht="23.25">
      <c r="A1" s="167" t="s">
        <v>126</v>
      </c>
      <c r="B1" s="84" t="s">
        <v>30</v>
      </c>
      <c r="C1" s="79" t="s">
        <v>5</v>
      </c>
      <c r="D1" s="83" t="s">
        <v>5</v>
      </c>
      <c r="E1" s="83"/>
      <c r="F1" s="83"/>
      <c r="G1" s="83"/>
      <c r="H1" s="83"/>
      <c r="I1" s="83"/>
      <c r="J1" s="83"/>
      <c r="K1" s="83"/>
    </row>
    <row r="2" spans="3:4" ht="18">
      <c r="C2" s="79" t="s">
        <v>103</v>
      </c>
      <c r="D2" s="83" t="s">
        <v>105</v>
      </c>
    </row>
    <row r="3" spans="1:5" ht="18">
      <c r="A3" s="165" t="s">
        <v>101</v>
      </c>
      <c r="B3" s="79">
        <v>30</v>
      </c>
      <c r="C3" s="79">
        <v>30</v>
      </c>
      <c r="E3" s="79"/>
    </row>
    <row r="4" spans="1:5" ht="18">
      <c r="A4" s="165" t="s">
        <v>104</v>
      </c>
      <c r="B4" s="79">
        <v>10</v>
      </c>
      <c r="C4" s="79">
        <v>10</v>
      </c>
      <c r="E4" s="79"/>
    </row>
    <row r="5" spans="1:5" ht="18">
      <c r="A5" s="165" t="s">
        <v>106</v>
      </c>
      <c r="B5" s="183">
        <v>244.73</v>
      </c>
      <c r="C5" s="183"/>
      <c r="D5" s="184">
        <v>244.73</v>
      </c>
      <c r="E5" s="79"/>
    </row>
    <row r="6" spans="2:5" ht="18">
      <c r="B6" s="79"/>
      <c r="E6" s="79"/>
    </row>
    <row r="7" spans="2:5" ht="18">
      <c r="B7" s="79"/>
      <c r="D7" s="79"/>
      <c r="E7" s="79"/>
    </row>
    <row r="8" ht="18">
      <c r="B8" s="79"/>
    </row>
    <row r="9" ht="18">
      <c r="B9" s="79"/>
    </row>
    <row r="10" ht="18">
      <c r="B10" s="79"/>
    </row>
    <row r="11" ht="18">
      <c r="B11" s="79"/>
    </row>
    <row r="12" ht="18">
      <c r="B12" s="79"/>
    </row>
    <row r="13" ht="18">
      <c r="B13" s="79"/>
    </row>
    <row r="14" ht="18">
      <c r="B14" s="79"/>
    </row>
    <row r="15" ht="18">
      <c r="B15" s="79"/>
    </row>
    <row r="16" ht="18">
      <c r="B16" s="79"/>
    </row>
  </sheetData>
  <sheetProtection/>
  <printOptions/>
  <pageMargins left="0.7" right="0.7" top="0.787401575" bottom="0.787401575" header="0.3" footer="0.3"/>
  <pageSetup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ingridv</dc:creator>
  <cp:keywords/>
  <dc:description/>
  <cp:lastModifiedBy>Ingrid Vinje</cp:lastModifiedBy>
  <cp:lastPrinted>2015-01-07T19:00:26Z</cp:lastPrinted>
  <dcterms:created xsi:type="dcterms:W3CDTF">2009-01-20T19:40:34Z</dcterms:created>
  <dcterms:modified xsi:type="dcterms:W3CDTF">2015-01-07T20:02:34Z</dcterms:modified>
  <cp:category/>
  <cp:version/>
  <cp:contentType/>
  <cp:contentStatus/>
</cp:coreProperties>
</file>